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heckCompatibility="1"/>
  <mc:AlternateContent xmlns:mc="http://schemas.openxmlformats.org/markup-compatibility/2006">
    <mc:Choice Requires="x15">
      <x15ac:absPath xmlns:x15ac="http://schemas.microsoft.com/office/spreadsheetml/2010/11/ac" url="H:\FINANCE\Contract List by Supplier - Law 122\2020\"/>
    </mc:Choice>
  </mc:AlternateContent>
  <xr:revisionPtr revIDLastSave="0" documentId="8_{B880437B-2C5E-430B-B4D3-020B27CB29DA}" xr6:coauthVersionLast="46" xr6:coauthVersionMax="46" xr10:uidLastSave="{00000000-0000-0000-0000-000000000000}"/>
  <bookViews>
    <workbookView xWindow="-120" yWindow="-120" windowWidth="20730" windowHeight="11160" activeTab="1" xr2:uid="{668A5A78-5E3C-46FD-B4F5-98ED8EE91E8D}"/>
  </bookViews>
  <sheets>
    <sheet name="2020 Final Report EN" sheetId="23" r:id="rId1"/>
    <sheet name="2020 Final Report FR" sheetId="21" r:id="rId2"/>
  </sheets>
  <definedNames>
    <definedName name="_xlnm._FilterDatabase" localSheetId="0" hidden="1">'2020 Final Report EN'!$A$6:$C$264</definedName>
    <definedName name="_xlnm._FilterDatabase" localSheetId="1" hidden="1">'2020 Final Report FR'!$A$6:$C$264</definedName>
    <definedName name="_xlnm.Print_Area" localSheetId="0">'2020 Final Report EN'!$A$1:$C$266</definedName>
    <definedName name="_xlnm.Print_Area" localSheetId="1">'2020 Final Report FR'!$A$1:$C$266</definedName>
    <definedName name="_xlnm.Print_Titles" localSheetId="0">'2020 Final Report EN'!$1:$7</definedName>
    <definedName name="_xlnm.Print_Titles" localSheetId="1">'2020 Final Report FR'!$1:$7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4" i="23" l="1"/>
  <c r="C260" i="23"/>
  <c r="C258" i="23"/>
  <c r="C256" i="23"/>
  <c r="C254" i="23"/>
  <c r="C247" i="23"/>
  <c r="C244" i="23"/>
  <c r="C241" i="23"/>
  <c r="C239" i="23"/>
  <c r="C236" i="23"/>
  <c r="C233" i="23"/>
  <c r="C224" i="23"/>
  <c r="C230" i="23" s="1"/>
  <c r="C222" i="23"/>
  <c r="C220" i="23"/>
  <c r="C218" i="23"/>
  <c r="C213" i="23"/>
  <c r="C208" i="23"/>
  <c r="C206" i="23"/>
  <c r="C204" i="23"/>
  <c r="C201" i="23"/>
  <c r="C197" i="23"/>
  <c r="C193" i="23"/>
  <c r="C189" i="23"/>
  <c r="C191" i="23" s="1"/>
  <c r="C188" i="23"/>
  <c r="C186" i="23"/>
  <c r="C184" i="23"/>
  <c r="C182" i="23"/>
  <c r="C178" i="23"/>
  <c r="C174" i="23"/>
  <c r="C171" i="23"/>
  <c r="C160" i="23"/>
  <c r="C150" i="23"/>
  <c r="C148" i="23"/>
  <c r="C146" i="23"/>
  <c r="C143" i="23"/>
  <c r="C142" i="23"/>
  <c r="C141" i="23"/>
  <c r="C140" i="23"/>
  <c r="C139" i="23"/>
  <c r="C136" i="23"/>
  <c r="C134" i="23"/>
  <c r="C133" i="23"/>
  <c r="C131" i="23"/>
  <c r="C128" i="23"/>
  <c r="C124" i="23"/>
  <c r="C126" i="23" s="1"/>
  <c r="C123" i="23"/>
  <c r="C118" i="23"/>
  <c r="C116" i="23"/>
  <c r="C114" i="23"/>
  <c r="C112" i="23"/>
  <c r="C109" i="23"/>
  <c r="C105" i="23"/>
  <c r="C101" i="23"/>
  <c r="C99" i="23"/>
  <c r="C96" i="23"/>
  <c r="C93" i="23"/>
  <c r="C91" i="23"/>
  <c r="C89" i="23"/>
  <c r="C86" i="23"/>
  <c r="C87" i="23" s="1"/>
  <c r="C85" i="23"/>
  <c r="C82" i="23"/>
  <c r="C79" i="23"/>
  <c r="C76" i="23"/>
  <c r="C72" i="23"/>
  <c r="C70" i="23"/>
  <c r="C64" i="23"/>
  <c r="C60" i="23"/>
  <c r="C59" i="23"/>
  <c r="C61" i="23" s="1"/>
  <c r="C58" i="23"/>
  <c r="C56" i="23"/>
  <c r="C54" i="23"/>
  <c r="C52" i="23"/>
  <c r="C44" i="23"/>
  <c r="C45" i="23" s="1"/>
  <c r="C42" i="23"/>
  <c r="C32" i="23"/>
  <c r="C30" i="23"/>
  <c r="C24" i="23"/>
  <c r="C11" i="23"/>
  <c r="C9" i="23"/>
  <c r="C264" i="21"/>
  <c r="C260" i="21"/>
  <c r="C258" i="21"/>
  <c r="C256" i="21"/>
  <c r="C254" i="21"/>
  <c r="C247" i="21"/>
  <c r="C244" i="21"/>
  <c r="C241" i="21"/>
  <c r="C239" i="21"/>
  <c r="C236" i="21"/>
  <c r="C233" i="21"/>
  <c r="C224" i="21"/>
  <c r="C230" i="21" s="1"/>
  <c r="C222" i="21"/>
  <c r="C220" i="21"/>
  <c r="C218" i="21"/>
  <c r="C213" i="21"/>
  <c r="C208" i="21"/>
  <c r="C206" i="21"/>
  <c r="C204" i="21"/>
  <c r="C201" i="21"/>
  <c r="C197" i="21"/>
  <c r="C193" i="21"/>
  <c r="C189" i="21"/>
  <c r="C191" i="21" s="1"/>
  <c r="C188" i="21"/>
  <c r="C186" i="21"/>
  <c r="C184" i="21"/>
  <c r="C182" i="21"/>
  <c r="C178" i="21"/>
  <c r="C174" i="21"/>
  <c r="C171" i="21"/>
  <c r="C160" i="21"/>
  <c r="C150" i="21"/>
  <c r="C148" i="21"/>
  <c r="C146" i="21"/>
  <c r="C143" i="21"/>
  <c r="C142" i="21"/>
  <c r="C141" i="21"/>
  <c r="C140" i="21"/>
  <c r="C139" i="21"/>
  <c r="C136" i="21"/>
  <c r="C134" i="21"/>
  <c r="C137" i="21" s="1"/>
  <c r="C133" i="21"/>
  <c r="C131" i="21"/>
  <c r="C128" i="21"/>
  <c r="C124" i="21"/>
  <c r="C126" i="21" s="1"/>
  <c r="C123" i="21"/>
  <c r="C118" i="21"/>
  <c r="C116" i="21"/>
  <c r="C114" i="21"/>
  <c r="C112" i="21"/>
  <c r="C109" i="21"/>
  <c r="C105" i="21"/>
  <c r="C101" i="21"/>
  <c r="C99" i="21"/>
  <c r="C96" i="21"/>
  <c r="C93" i="21"/>
  <c r="C91" i="21"/>
  <c r="C89" i="21"/>
  <c r="C86" i="21"/>
  <c r="C87" i="21" s="1"/>
  <c r="C85" i="21"/>
  <c r="C82" i="21"/>
  <c r="C79" i="21"/>
  <c r="C76" i="21"/>
  <c r="C72" i="21"/>
  <c r="C70" i="21"/>
  <c r="C64" i="21"/>
  <c r="C61" i="21"/>
  <c r="C60" i="21"/>
  <c r="C59" i="21"/>
  <c r="C58" i="21"/>
  <c r="C56" i="21"/>
  <c r="C54" i="21"/>
  <c r="C52" i="21"/>
  <c r="C44" i="21"/>
  <c r="C45" i="21" s="1"/>
  <c r="C42" i="21"/>
  <c r="C32" i="21"/>
  <c r="C30" i="21"/>
  <c r="C24" i="21"/>
  <c r="C11" i="21"/>
  <c r="C9" i="21"/>
  <c r="C265" i="23" l="1"/>
  <c r="C144" i="23"/>
  <c r="C137" i="23"/>
  <c r="C144" i="21"/>
  <c r="C265" i="21"/>
</calcChain>
</file>

<file path=xl/sharedStrings.xml><?xml version="1.0" encoding="utf-8"?>
<sst xmlns="http://schemas.openxmlformats.org/spreadsheetml/2006/main" count="678" uniqueCount="506">
  <si>
    <t>Ville de Côte Saint-Luc</t>
  </si>
  <si>
    <t>Fournisseur</t>
  </si>
  <si>
    <t>Description</t>
  </si>
  <si>
    <t>ALDEST INC</t>
  </si>
  <si>
    <t>B.F.LORENZETTI + ASSOC. INC.</t>
  </si>
  <si>
    <t>BELL CANADA</t>
  </si>
  <si>
    <t>CARMICHAEL LTÉE</t>
  </si>
  <si>
    <t>COJALAC INC</t>
  </si>
  <si>
    <t>COMITÉ ECOLOGIQUE DU GRAND MONTREAL - CEGM</t>
  </si>
  <si>
    <t>COMPASS MINERALS CANADA CORP.</t>
  </si>
  <si>
    <t>CONSTRUCTION DJL INC.</t>
  </si>
  <si>
    <t>DELL CANADA INC.</t>
  </si>
  <si>
    <t>DELOITTE</t>
  </si>
  <si>
    <t>ENERGIE VALERO INC.</t>
  </si>
  <si>
    <t>ENERGIR</t>
  </si>
  <si>
    <t>ENTREPRISE T.R.A. (2011) INC.</t>
  </si>
  <si>
    <t>EQUIPARC MANUFACTURIER D'EQUIPEMENT DE PARC INC.</t>
  </si>
  <si>
    <t>GLOBAL UPHOLSTERY CO. INC.</t>
  </si>
  <si>
    <t>GROUPE JLD LAGUE</t>
  </si>
  <si>
    <t>INNOVATIVE INTERFACES GLOBAL LTD</t>
  </si>
  <si>
    <t>J. RICHARD GAUTHIER INC. LOCATION DE MACHINERIE</t>
  </si>
  <si>
    <t>KALITEC SIGNALISATION</t>
  </si>
  <si>
    <t>LES ENTREPRISES CANBEC CONSTRUCTION INC.</t>
  </si>
  <si>
    <t>LES ENTREPRISES MARC LEGAULT</t>
  </si>
  <si>
    <t>LES PAVAGES CEKA INC</t>
  </si>
  <si>
    <t>LES PETROLES PARKLAND</t>
  </si>
  <si>
    <t>LES SERRES Y.G. PINSONNEAULT INC.</t>
  </si>
  <si>
    <t>LUMEN INC.  (VENTES)</t>
  </si>
  <si>
    <t>NRJ ENVIRONNEMENT ROUTIER INC. (ISO 9002)</t>
  </si>
  <si>
    <t>COLLECTION &amp; TRANSPORT OF SECONDARY RECYCLABLE MATERIALS</t>
  </si>
  <si>
    <t>PAYSAGISTE STRATHMORE LANDSCAPING</t>
  </si>
  <si>
    <t>PC-COURT LTEE</t>
  </si>
  <si>
    <t>PG SOLUTIONS INC.</t>
  </si>
  <si>
    <t>PISCINES PLPS INC.</t>
  </si>
  <si>
    <t>PRESCOTT S.M.INC</t>
  </si>
  <si>
    <t>SANITARY SUPPLIES</t>
  </si>
  <si>
    <t>RCI ENVIRONNEMENT INC./DIV. DE WM QUEBEC INC</t>
  </si>
  <si>
    <t>RECYCLAGE NOTRE-DAME INC.</t>
  </si>
  <si>
    <t>S&amp;E CLOUD EXPERTS INC</t>
  </si>
  <si>
    <t>SAISONS-AIR</t>
  </si>
  <si>
    <t>SHARP ELECTRONIQUE DU CANADA LTD</t>
  </si>
  <si>
    <t>SIMO MANAGEMENT</t>
  </si>
  <si>
    <t>STANTEC EXPERTS-CONSEILS LTEE</t>
  </si>
  <si>
    <t>TECHNIFAB INDUSTRIES</t>
  </si>
  <si>
    <t>TECHNIPARC (DIV. 9032-2454 QUEBEC.INC)</t>
  </si>
  <si>
    <t>TLC GLOBAL IMPRESSION</t>
  </si>
  <si>
    <t>TREMPRO CONSTRUCTION INC</t>
  </si>
  <si>
    <t>TROIS DIAMANTS AUTOS (1987) LTEE</t>
  </si>
  <si>
    <t>WOLSELEY GROUPE PLOMBERIE</t>
  </si>
  <si>
    <t>FOURNITURES DE PLOMBERIE</t>
  </si>
  <si>
    <t>City of Côte Saint-Luc</t>
  </si>
  <si>
    <t>Supplier</t>
  </si>
  <si>
    <t>BELANGER SAUVE</t>
  </si>
  <si>
    <t>LEGAL SERVICES</t>
  </si>
  <si>
    <t>REHABILITATION OF OUTDOOR POOL - PARKHAVEN</t>
  </si>
  <si>
    <t>REGULAR FUEL FOR CITY VEHICLES</t>
  </si>
  <si>
    <t>PRINTING OF PARKING TICKETS - PUBLIC SAFETY</t>
  </si>
  <si>
    <t>SPRING/SUMMER BROCHURES - RECREATION</t>
  </si>
  <si>
    <t>MAINTENANCE &amp; HOSTING FEE - SIERRA SOFTWARE - LIBRARY</t>
  </si>
  <si>
    <t xml:space="preserve">PURCHASE OF DIESEL </t>
  </si>
  <si>
    <t>POSTAGE</t>
  </si>
  <si>
    <t>CONTRACT FOR TREE PRUNING AND BRACING</t>
  </si>
  <si>
    <t>DISPOSAL OF WASTE - CITY'S STREET SWEEPERS AND SNOW DUMP</t>
  </si>
  <si>
    <t>SOLUTIONS ALTERNATIVES ENVIRONNEMENT</t>
  </si>
  <si>
    <t>PROFESSIONAL SERVICES - REFURBISHING KIRWAN &amp; LEVINE PARKS</t>
  </si>
  <si>
    <t>VARIOUS BROCHURES  - LIBRARY</t>
  </si>
  <si>
    <t>Inc. all applicable taxes</t>
  </si>
  <si>
    <t>SERVICES JURIDIQUES</t>
  </si>
  <si>
    <t>RÉHABILITATION DE LA PISCINE EXTÉRIEURE - PARKHAVEN</t>
  </si>
  <si>
    <t>CARBURANT RÉGULIER POUR LES VÉHICULES DE LA VILLE</t>
  </si>
  <si>
    <t>TIMBRES</t>
  </si>
  <si>
    <t>CONTRAT POUR L'ÉLAGAGE ET L'ENTRETOISEMENT DES ARBRES</t>
  </si>
  <si>
    <t>SIDEWALK RECONSTRUCTION - VARIOUS LOCATIONS</t>
  </si>
  <si>
    <t>SUPPLY OF ASPHALT, ROCK, ROCK DUST AND DISPOSAL</t>
  </si>
  <si>
    <t>SUPPLY, TRANSPORTATION, DISTRIBUTION &amp; LOAD BALANCING NATURAL GAS</t>
  </si>
  <si>
    <t>SIGNS FOR VARIOUS CITY LOCATIONS</t>
  </si>
  <si>
    <t>ELECTRICAL SUPPLIES</t>
  </si>
  <si>
    <t>MAINTENANCE AND SERVICES FOR THE TENNIS COURTS</t>
  </si>
  <si>
    <t>MAINTENANCE SERVICES FOR OUTDOOR POOL</t>
  </si>
  <si>
    <t>MAINTENANCE SERVICES FOR INDOOR POOLS</t>
  </si>
  <si>
    <t>MAINTENANCE SERVICES FOR TENNIS CLUB POOL</t>
  </si>
  <si>
    <t>COPIES MADE BY OFFICE PHOTOCOPIERS - VARIOUS DEPARTMENTS</t>
  </si>
  <si>
    <t>PLUMBING SUPPLIES</t>
  </si>
  <si>
    <t>SUPPLY AND DELIVERY OF CHEMICALS FOR SWIMMING POOLS</t>
  </si>
  <si>
    <t>MAINTENANCE SERVICE CONTRACT HVAC CITY HALL</t>
  </si>
  <si>
    <t>FURNITURE - ACC</t>
  </si>
  <si>
    <t>FURNITURE - RECREATION</t>
  </si>
  <si>
    <t>MASTER SOFTWARE LICENSE AND SUPPORT</t>
  </si>
  <si>
    <t>FEE SERVICES - CONTRACT FOR MANAGEMENT WATER &amp; SEWER SYSTEM OF THE CITY</t>
  </si>
  <si>
    <t>BASIC SERVICE - CONTRACT FOR MANAGEMENT WATER &amp; SEWER SYSTEM OF THE CITY</t>
  </si>
  <si>
    <t>FOURNITURE ET LIVRAISON DE PRODUITS CHIMIQUES POUR PISCINES</t>
  </si>
  <si>
    <t>FOURNITURE D'ASPHALTE, DE ROCHE, DE POUSSIÈRE DE ROCHE ET D'ÉLIMINATION</t>
  </si>
  <si>
    <t>APPROVISIONNEMENT, TRANSPORT, DISTRIBUTION ET ÉQUILIBRAGE DE CHARGE - GAZ NATUREL</t>
  </si>
  <si>
    <t>IMPRESSION DES FORMULAIRES DE CONTRAVENTIONS DE STATIONNEMENT -  SÉCURITÉ PUBLIQUE</t>
  </si>
  <si>
    <t>FOURNITURES DE BUREAU - LOISIRS</t>
  </si>
  <si>
    <t>FRAIS DE MAINTENANCE ET D'HÉBERGEMENT - SIERRA SOFTWARE - BIBLIOTHÈQUE</t>
  </si>
  <si>
    <t>LOCATION DE NIVELEUSES AVEC OPÉRATEURS</t>
  </si>
  <si>
    <t>ACHAT DE DIESEL</t>
  </si>
  <si>
    <t>MATÉRIEL ÉLECTRIQUE</t>
  </si>
  <si>
    <t>ENTRETIEN ET SERVICES POUR LES COURTS DE TENNIS</t>
  </si>
  <si>
    <t>VOILA - CONTRAT DE MAINTENANCE</t>
  </si>
  <si>
    <t>SERVICES D'ENTRETIEN POUR LES PISCINES INTÉRIEURES</t>
  </si>
  <si>
    <t>SERVICES D'ENTRETIEN POUR LA PISCINE DU CLUB DE TENNIS</t>
  </si>
  <si>
    <t>SERVICES D'ENTRETIEN POUR LA PISCINE EXTÉRIEURE</t>
  </si>
  <si>
    <t>PRODUITS SANITAIRES</t>
  </si>
  <si>
    <t>ÉLIMINATION DES DÉCHETS - BALAYEUSES DE RUE ET DÉPÔT DE NEIGE</t>
  </si>
  <si>
    <t>COPIES FAITES PAR DES PHOTOCOPIEURS DE BUREAU - DÉPARTEMENTS DIVERS</t>
  </si>
  <si>
    <t>SERVICES PAYANTS - CONTRAT DE GESTION DU RÉSEAU D'AQUEDUC ET D'ÉGOUT DE LA VILLE</t>
  </si>
  <si>
    <t>SERVICE DE BASE - CONTRAT DE GESTION DU RÉSEAU D'AQUEDUC ET D'ÉGOUT DE LA VILLE</t>
  </si>
  <si>
    <t>POMPAGE ET NETTOYAGE DU SÉPARATEUR D'HUILE POUR TRAVAUX PUBLICS</t>
  </si>
  <si>
    <t>RÉHABILITATION DE L'ARÉNA SAMUEL MOSKOVITCH</t>
  </si>
  <si>
    <t>Contract Amount ($)</t>
  </si>
  <si>
    <t>Montant du contrat ($)</t>
  </si>
  <si>
    <t>9372-2171 QUEBEC INC - CATALOGNA CONSTRUCTION</t>
  </si>
  <si>
    <t>RENEWAL ACCIDENT INSURANCE/01.01.2020-01.01.2021</t>
  </si>
  <si>
    <t>BEGIN REGIS</t>
  </si>
  <si>
    <t>REPLACEMENT OF AIR CONDITIONING UNIT AT THE GYMNASIUM</t>
  </si>
  <si>
    <t>CONSTRUCTION MORIVAL</t>
  </si>
  <si>
    <t>TEST DE SOL DÉPOTOIR A NEIGE</t>
  </si>
  <si>
    <t>CUBEX LIMITÉE</t>
  </si>
  <si>
    <t>ECOLE DE TECHNOLOGIE SUPERIEURE (ETS)</t>
  </si>
  <si>
    <t>ENGLOBE INC</t>
  </si>
  <si>
    <t>GAGNE &amp; ROY INC</t>
  </si>
  <si>
    <t>GROUPE CONSEILS LACASSE TRUDEAU</t>
  </si>
  <si>
    <t>GROUPE ISM</t>
  </si>
  <si>
    <t>IGF AXIOM</t>
  </si>
  <si>
    <t>ITI - INTELLIGENCE TI</t>
  </si>
  <si>
    <t>J.C. LANCTÔT INC</t>
  </si>
  <si>
    <t>LE GROUPE CONSEIL GENIPUR INC</t>
  </si>
  <si>
    <t>LES PRODUITS D'ENTREPOSAGE PEDLEX</t>
  </si>
  <si>
    <t>LIBRAIRIE CLIO</t>
  </si>
  <si>
    <t>MACONNERIE RAINVILLE ET FRERES</t>
  </si>
  <si>
    <t>MK ILLUMINATION</t>
  </si>
  <si>
    <t>NEOLECT INC.</t>
  </si>
  <si>
    <t>P.E. BOISVERT AUTO</t>
  </si>
  <si>
    <t>QUADIENT CANADA LTD</t>
  </si>
  <si>
    <t>SHELLEX GROUPE CONSEIL</t>
  </si>
  <si>
    <t>SOSLOCATION.CA</t>
  </si>
  <si>
    <t>CONSTRUCTION OF BEACH VOLLEYBALL FIELD AT SINGERMAN PARK</t>
  </si>
  <si>
    <t>TERRASSEMENT TECNICK INC.</t>
  </si>
  <si>
    <t>USD GLOBAL INC</t>
  </si>
  <si>
    <t>RE-PAVING MCDOWELL PARK WALKWAY</t>
  </si>
  <si>
    <t>AXIA SERVICES</t>
  </si>
  <si>
    <t>CONTRACT FOR REFURBISHING OF CITY HALL BUILDING ENVELOPE</t>
  </si>
  <si>
    <t>JANITORIAL SERVICES AT CITY HALL, PW, PS, LIBRARY 2020</t>
  </si>
  <si>
    <t>EXTRA JANITORIAL SERVICES - DISINFECTION - CITY HALL</t>
  </si>
  <si>
    <t>EXTRA JANITORIAL SERVICES - DISINFECTION - PUBLIC WORKS - MAY 2020</t>
  </si>
  <si>
    <t>EXTRA JANITORIAL SERVICES - DISINFECTION - EMS/PUBLIC SAFETY - JUN-JUL-AUG 2020</t>
  </si>
  <si>
    <t>EXTRA JANITORIAL SERVICES - DISINFECTION - PUBLIC WORKS - AUG 2020</t>
  </si>
  <si>
    <t>EXTRA JANITORIAL SERVICES - PUBLIC WORKS - AUG 2020</t>
  </si>
  <si>
    <t>EXTRA JANITORIAL SERVICES - DISINFECTION - EMS - SEP 2020</t>
  </si>
  <si>
    <t>EXTRA JANITORIAL SERVICES - DISINFECTION - PUBLIC WORKS - SEP 2020</t>
  </si>
  <si>
    <t>EXTRA JANITORIAL SERVICES - DISINFECTION - EMS - OCT 2020</t>
  </si>
  <si>
    <t>EXTRA JANITORIAL SERVICES - DISINFECTION - PUBLIC WORKS - OCT 2020</t>
  </si>
  <si>
    <t>EXTRA JANITORIAL SERVICES - DISINFECTION - PUBLIC WORKS - NOV 2020</t>
  </si>
  <si>
    <t>EXTRA JANITORIAL SERVICES - DISINFECTION - PUBLIC WORKS/ PUBLIC SAFETY - DEC 2020</t>
  </si>
  <si>
    <t>2020 - INSTRUCTORS' INSURANCE</t>
  </si>
  <si>
    <t>2020 - AVIS DE GARANTIE NO. MTL-18-48409/2020.01.01-2021.01.01</t>
  </si>
  <si>
    <t xml:space="preserve">DATA COMMUNICATIONS MANAGEMENT CORP. </t>
  </si>
  <si>
    <t xml:space="preserve">ENGIE SERVICES INC </t>
  </si>
  <si>
    <t>TREE INSPECTION AND CHARACTERIZATION SERVICE JAN - AUG 2020</t>
  </si>
  <si>
    <t>TREE INSPECTION AND CHARACTERIZATION SERVICE SEPT - DEC 2020</t>
  </si>
  <si>
    <t xml:space="preserve">CIMENT PROJETE ET PISCINES ORLEANS INC </t>
  </si>
  <si>
    <t>FEES/PROPERTY DAMAGE</t>
  </si>
  <si>
    <t>CONTRACT FOR CUTTING OF GRASS ON VACANT LOTS</t>
  </si>
  <si>
    <t>HOSTED VOIP SERVICES</t>
  </si>
  <si>
    <t>HOSTED TELEPHONE SERVICES</t>
  </si>
  <si>
    <t>REPAIR OF THE CITY HALL AND LIBRARY VENTILATION SYSTEM</t>
  </si>
  <si>
    <t>REPAIR OF THE GYM VENTILATION SYSTEM</t>
  </si>
  <si>
    <t>SERVICE CALL - AIR CONDITIONING UNIT AT THE GYMNASIUM</t>
  </si>
  <si>
    <t>REPAIR OF VENTILATION SYSTEM DEFICIENCIES - GARAGE</t>
  </si>
  <si>
    <t>CONTROL OF BUCKTHORN AND RESTAURATION OF ASHKELON WOODS</t>
  </si>
  <si>
    <t>ROAD SALT FOR NOV - DEC 2020</t>
  </si>
  <si>
    <t>ROAD SALT FOR JAN - APR 2020</t>
  </si>
  <si>
    <t>PAVING OF THE PEDESTRIAN PATH - ISADORE GOLDBERG PARK</t>
  </si>
  <si>
    <t>SNOW DUMP SOIL TESTING</t>
  </si>
  <si>
    <t>PRODUCTION OF 2020 TAX BILLS</t>
  </si>
  <si>
    <t>COST OF POSTAGE AND MAILING FOR 2020 TAX BILLS</t>
  </si>
  <si>
    <t>EXTERNAL AUDITING SERVICES - FISCAL YEAR 2019</t>
  </si>
  <si>
    <t>PROFESSIONAL SERVICES - EMF MEASUREMENTS</t>
  </si>
  <si>
    <t>MAINTENANCE HVAC SYSTEM - ACC</t>
  </si>
  <si>
    <t>PROFESSIONAL SERVICES - ARENA ROOF REPAIRS</t>
  </si>
  <si>
    <t>LINE PAINTING ON CERTAIN CITY STREETS 2020</t>
  </si>
  <si>
    <t>CONTRACTOR - ARENA ROOF REPAIRS</t>
  </si>
  <si>
    <t>FURNITURE - LIBRARY</t>
  </si>
  <si>
    <t>PROFESSIONAL SERVICES - THERMOGRAPHIC STUDY - ACC</t>
  </si>
  <si>
    <t>PROFESSIONAL SERVICES - OFFICE 365 MIGRATION PROJECT</t>
  </si>
  <si>
    <t>PURCHASE OF TWO SIDEWALK TRACTORS</t>
  </si>
  <si>
    <t>PROFESSIONAL SERVICES - ROAD RECONSTRUCTION 2020</t>
  </si>
  <si>
    <t>SUBSCRIPTION RENEWALS</t>
  </si>
  <si>
    <t>SUBSCRIPTION LICENSES</t>
  </si>
  <si>
    <t>PURCHASE OF HARDWARE - AUDIO CONFERENCING</t>
  </si>
  <si>
    <t>RENTAL OF BULLDOZERS WITH OPERATORS - SNOW REMOVAL JAN - APR 2020</t>
  </si>
  <si>
    <t>RENTAL OF MECHANICAL SHOVELS WITH OPERATORS - SNOW REMOVAL - JAN - APR 2020</t>
  </si>
  <si>
    <t>FLOOR RENOVATION - ARENA</t>
  </si>
  <si>
    <t>CROSSWALK AND FLASHING STOP SIGNS</t>
  </si>
  <si>
    <t>PROFESSIONAL SERVICES - PLANS &amp; SPECIFICATIONS PW YARD</t>
  </si>
  <si>
    <t>SNOW REMOVAL - TERTIARY STREETS - JAN - APR 2020</t>
  </si>
  <si>
    <t>SNOW REMOVAL - RENTAL OF GRADERS WITH OPERATORS - JAN-APR 2020</t>
  </si>
  <si>
    <t>SNOW REMOVAL - TERTIARY STREETS - NOV - DEC 2020</t>
  </si>
  <si>
    <t>SNOW REMOVAL - RENTAL OF TRUCKS WITH OPERATORS - NOV - DEC 2020</t>
  </si>
  <si>
    <t>SNOW REMOVAL - SECONDARY STREETS - NOV - DEC 2020</t>
  </si>
  <si>
    <t>SNOW REMOVAL - MAIN STREETS - NOV - DEC 2020</t>
  </si>
  <si>
    <t>SNOW REMOVAL - MAIN STREETS - JAN - APR 2020</t>
  </si>
  <si>
    <t>SNOW REMOVAL - SECONDARY STREETS - JAN - APR 2020</t>
  </si>
  <si>
    <t>PURCHASE OF LICENSES</t>
  </si>
  <si>
    <t>PURCHASE OF BENCHES - ARENA</t>
  </si>
  <si>
    <t>PURCHASE OF PICNIC TABLES AND PARK BENCHES</t>
  </si>
  <si>
    <t>PURCHASE OF DESKTOP COMPUTERS</t>
  </si>
  <si>
    <t xml:space="preserve">PURCHASE OF A SWEEPER TRUCK </t>
  </si>
  <si>
    <t>FURNITURE - PUBLIC WORKS</t>
  </si>
  <si>
    <t>PURCHASE OF ANNUAL FLOWERS 2020</t>
  </si>
  <si>
    <t>BOOKS FOR LIBRARY</t>
  </si>
  <si>
    <t>ELECTRICAL SUPPLIES - STREET LIGHTS</t>
  </si>
  <si>
    <t>STREET LIGHTS</t>
  </si>
  <si>
    <t>UPGRADING THE PUBLIC STREET LIGHTS &amp; CONVERTING TO LED</t>
  </si>
  <si>
    <t>REPLACEMENT BASEBALL LIGHTS - SOUTH FIELD KIRWAN PARK</t>
  </si>
  <si>
    <t>PURCHASE OF VARIOUS VEHICLES - PUBLIC SAFETY</t>
  </si>
  <si>
    <t>PURCHASE OF MATERIAL FOR TENNIS COURTS</t>
  </si>
  <si>
    <t>COLLECTION AND TRANSPORT OF WASTE, BULKY WASTE AND ORGANIC MATERIALS</t>
  </si>
  <si>
    <t>GSUITE CONTRACT JAN - AUG 2020</t>
  </si>
  <si>
    <t>GSUITE CONTRACT SEPT. 2020</t>
  </si>
  <si>
    <t>GSUITE CONTRACT OCT. 2020</t>
  </si>
  <si>
    <t>GSUITE CONTRACT NOV. 2020</t>
  </si>
  <si>
    <t>INSTALLATION A/C SYSTEM - PUBLIC WORKS</t>
  </si>
  <si>
    <t>MAINTENANCE SERVICES A/C SYSTEM - FIRE STATION</t>
  </si>
  <si>
    <t>INSTALLATION A/C SYSTEM - CHALET - TRUDEAU PARK</t>
  </si>
  <si>
    <t>MAINTENANCE SERVICES A/C SYSTEM - CHALET - TRUDEAU PARK</t>
  </si>
  <si>
    <t>PROFESSIONAL SERVICES - ELABORATION OF INTERVENTION PLAN TECQ 2019-2023 GRANT</t>
  </si>
  <si>
    <t>PNEUMATIC EXCAVATION - ROAD RESURFACING</t>
  </si>
  <si>
    <t>PUMPING AND CLEANING THE GARAGE OIL SEPARATOR</t>
  </si>
  <si>
    <t>PUMPING AND CLEANING THE GARAGE DRAINS</t>
  </si>
  <si>
    <t>MAINTENANCE SERVICES - BACKFLOW PREVENTERS</t>
  </si>
  <si>
    <t>PROFESSIONAL SERVICES - HEYWOOD/CAVENDISH TRAFFIC LIGHTS</t>
  </si>
  <si>
    <t>PURCHASE OF A PLATFORM HIAB</t>
  </si>
  <si>
    <t>TREE PLANTING</t>
  </si>
  <si>
    <t>SIGNS - VARIOUS LOCATIONS</t>
  </si>
  <si>
    <t>REHABILITATION OF SAMUEL MOSKOVITCH ARENA AND ANNEX</t>
  </si>
  <si>
    <t>PURCHASE OF FOUR PICK UP TRUCKS</t>
  </si>
  <si>
    <t>MAINTENANCE SERVICES FOR THE RECYCLING BINS</t>
  </si>
  <si>
    <t>RENOUVELLEMENT DE L'ASSURANCE ACCIDENT/01.01.2020-01.01.2021</t>
  </si>
  <si>
    <t>2020 - ASSURANCE DES INSTRUCTEURS</t>
  </si>
  <si>
    <t>SERVICES DE CONCIERGERIE EXTRA - DÉSINFECTION - HÔTEL DE VILLE</t>
  </si>
  <si>
    <t>SERVICES DE CONCIERGERIE À L'HÔTEL DE VILLE, TP, SP, BIBLIOTHÈQUE 2020</t>
  </si>
  <si>
    <t>SERVICES DE CONCIERGERIE EXTRA - DÉSINFECTION - TRAVAUX PUBLICS - MAI 2020</t>
  </si>
  <si>
    <t>SERVICES DE CONCIERGERIE EXTRA - DÉSINFECTION - TRAVAUX PUBLICS - NOV. 2020</t>
  </si>
  <si>
    <t>SERVICES DE CONCIERGERIE EXTRA - DÉSINFECTION - TRAVAUX PUBLICS - OCT. 2020</t>
  </si>
  <si>
    <t>SERVICES DE CONCIERGERIE EXTRA - DÉSINFECTION - TRAVAUX PUBLICS - AOÛT 2020</t>
  </si>
  <si>
    <t>SERVICES DE CONCIERGERIE EXTRA - TRAVAUX PUBLICS - AOÛT 2020</t>
  </si>
  <si>
    <t>SERVICES DE CONCIERGERIE EXTRA - DÉSINFECTION - TRAVAUX PUBLICS - SEPT. 2020</t>
  </si>
  <si>
    <t>SERVICES DE CONCIERGERIE EXTRA - DÉSINFECTION - TP/SP - DÉC. 2020</t>
  </si>
  <si>
    <t>SERVICES DE CONCIERGERIE EXTRA - DÉSINFECTION - SMU/SP - JUIN-JUIL-AOÛT 2020</t>
  </si>
  <si>
    <t>SERVICES DE CONCIERGERIE EXTRA - DÉSINFECTION - SMU - SEPT. 2020</t>
  </si>
  <si>
    <t>SERVICES DE CONCIERGERIE EXTRA - DÉSINFECTION - SMU - OCT. 2020</t>
  </si>
  <si>
    <t>CONTRAT DE COUPE L'HERBE SUR LES LOTS VACANTS PUBLICS</t>
  </si>
  <si>
    <t>SERVICES TÉLÉPHONIQUES HÉBERGÉS</t>
  </si>
  <si>
    <t>SERVICES HÉBERGÉS - VOIP</t>
  </si>
  <si>
    <t>REMPLACEMENT DE L'UNITÉ DE CLIMATISATION AU GYMNASE</t>
  </si>
  <si>
    <t>CONTRAT DE SERVICE DE MAINTENANCE HVAC HÔTEL DE VILLE</t>
  </si>
  <si>
    <t xml:space="preserve">RÉPARATION DU SYSTÈME DE VENTILATION DU GYMNASE </t>
  </si>
  <si>
    <t>APPEL DE SERVICE - CLIMATISATION DU GYMNASE</t>
  </si>
  <si>
    <t>RECONSTRUCTION DES TROTTOIRS - EMPLACEMENTS DIVERS</t>
  </si>
  <si>
    <t xml:space="preserve">CONTRÔLE DU NERPRUN ET RESTAURATION DES BOIS D'ASHKELON </t>
  </si>
  <si>
    <t>SEL DE RUES EN VRAC POUR JANV. - AVR. 2020</t>
  </si>
  <si>
    <t>REPLACEMENT OF EXISTING SEWER DRAIN IN RABIN PARK</t>
  </si>
  <si>
    <t>REMPLACEMENT DU DRAIN D'ÉGOUT DANS LE PARC RABIN</t>
  </si>
  <si>
    <t>REPAVAGE DE L'ALLÉE DU PARC MCDOWELL</t>
  </si>
  <si>
    <t>HONORAIRES/DOMMAGE PROPRIÉTÉ</t>
  </si>
  <si>
    <t>RÉPARATION DU SYSTÈME DE VENTILATION HDV ET BIBLIOTHÈQUE</t>
  </si>
  <si>
    <t>RÉPARATION DE DÉFICIENCE DU SYSTÈME DE VENTILATION - GARAGE</t>
  </si>
  <si>
    <t>SEL DE RUES EN VRAC POUR NOV. - DÉC. 2020</t>
  </si>
  <si>
    <t>PAVAGE DU PASSAGE PIÉTONNIER PARC ISADORE GOLBERG</t>
  </si>
  <si>
    <t>ACHAT D'UN BALAI DE RUE</t>
  </si>
  <si>
    <t>PRODUCTION DE FACTURES DES TAXES MUNICIPALES 2020</t>
  </si>
  <si>
    <t>FRAIS D'AFFRANCHISSEMENT ET D'ENVOI DES FACTURES DE TAXES MUNICIPALES 2020</t>
  </si>
  <si>
    <t>ACHATS D'ORDINATEURS</t>
  </si>
  <si>
    <t>ACHATS D'ORDINATEURS PORTABLES - COVID-19 MESURES DE TÉLÉTRAVAIL</t>
  </si>
  <si>
    <t>SERVICES PROFESSIONNELS - AUDIT DE FIN D'EXERCICE 2019</t>
  </si>
  <si>
    <t xml:space="preserve">SERVICES PROFESSIONNELS - MESURE CHAMP EM </t>
  </si>
  <si>
    <t>MAINTENANCE DU SYSTÈME HVAC - CCA</t>
  </si>
  <si>
    <t xml:space="preserve">SERVICES PROFESSIONNELS - RÉPARATION DE TOITURE D'ARÉNA </t>
  </si>
  <si>
    <t>PEINTURE DES LIGNES SUR CERTAINES RUES DE LA VILLE 2020</t>
  </si>
  <si>
    <t>ACHAT DE TABLES DE PIQUE-NIQUE ET DE BANCS DE PARC</t>
  </si>
  <si>
    <t xml:space="preserve">ACHAT DE BANCS DE PARC - ARÉNA </t>
  </si>
  <si>
    <t xml:space="preserve">ENTREPRENEUR - RÉPARATION DE TOITURE D'ARÉNA </t>
  </si>
  <si>
    <t>FOURNITURES DE BUREAU - CCA</t>
  </si>
  <si>
    <t>FOURNITURES DE BUREAU -  BIBLIOTHÈQUE</t>
  </si>
  <si>
    <t>SERVICES PROFESSIONNELS - ÉTUDE THERMOGRAPHIQUE - CCA</t>
  </si>
  <si>
    <t xml:space="preserve">SERVICES PROFESSIONNELS - PROJET DE MIGRATION OFFICE 365 </t>
  </si>
  <si>
    <t xml:space="preserve">ACHAT DE TRACTEURS À TROTTOIR </t>
  </si>
  <si>
    <t xml:space="preserve">SERVICES PROFESSIONNELS - RECONSTRUCTION DE ROUTES 2020 </t>
  </si>
  <si>
    <t>RENOUVELLEMENTS D'ABONNEMENT</t>
  </si>
  <si>
    <t xml:space="preserve">LICENCES D'ABONNEMENT </t>
  </si>
  <si>
    <t>LOCATION DE BULLDOZERS AVEC OPÉRATEURS - DÉNEIGEMENT JANVIER - AVRIL 2020</t>
  </si>
  <si>
    <t>LOCATION DE PELLES MÉCANIQUES AVEC OPÉRATEURS - DÉNEIGEMENT JANVIER - AVRIL 2020</t>
  </si>
  <si>
    <t>PANNEAUX POUR EMPLACEMENTS DIVERS DE LA VILLE</t>
  </si>
  <si>
    <t>PANNEAUX DE PASSAGES POUR PIÉTONS ET PANNEAUX D'ARRÊT CLIGNOTANTS</t>
  </si>
  <si>
    <t>DÉNEIGEMENT SECTEUR TERTIAIRE NOV. - DÉC. 2020</t>
  </si>
  <si>
    <t>DÉNEIGEMENT SECTEUR TERTIAIRE - JANVIER-AVRIL 2020</t>
  </si>
  <si>
    <t>LOCATION DE CAMIONS AVEC OPÉRATEURS - DÉNEIGEMENT NOV. - DÉC. 2020</t>
  </si>
  <si>
    <t>DÉNEIGEMENT DES RUES SECONDAIRES JANVIER À AVRIL 2020</t>
  </si>
  <si>
    <t>DÉNEIGEMENT DES RUES PRINCIPALES JANVIER À AVRIL 2020</t>
  </si>
  <si>
    <t>DÉNEIGEMENT DES RUES PRINCIPALES NOV. - DÉC. 2020</t>
  </si>
  <si>
    <t>DÉNEIGEMENT DES RUES SECONDAIRES NOV. - DÉC. 2020</t>
  </si>
  <si>
    <t>FOURNITURES DE BUREAU - TRAVAUX PUBLICS</t>
  </si>
  <si>
    <t>ACHAT DE FLEURS ANNUELLES 2020</t>
  </si>
  <si>
    <t xml:space="preserve">LIVRES POUR LA BIBLIOTHÈQUE </t>
  </si>
  <si>
    <t xml:space="preserve">MATÉRIEL ÉLECTRIQUE - ÉCLAIRAGE PUBLIC </t>
  </si>
  <si>
    <t>LAMPADAIRES</t>
  </si>
  <si>
    <t>CONTRAT DE RÉNOVATION DE L'ENVELOPPE DU BÂTIMENT - HÔTEL DE VILLE</t>
  </si>
  <si>
    <t>GUIRLANDES LUMINEUSES POUR LAMPADAIRES</t>
  </si>
  <si>
    <t>MISE À JOUR DES LAMPADAIRES PUBLICS ET CONVERSION EN DEL</t>
  </si>
  <si>
    <t xml:space="preserve">REMPLACEMENT DES LUMIÈRES DU TERRAIN DE BASEBALL- CHAMP SUD DU PARC KIRWAN </t>
  </si>
  <si>
    <t>COLLECTE ET TRANSPORT DES MATIÈRES RECYCLABLES SECONDAIRES</t>
  </si>
  <si>
    <t>ACHAT DE VÉHICULES DIVERS - SÉCURITÉ PUBLIQUE</t>
  </si>
  <si>
    <t>ACHAT DE MATÉRIEL POUR LES COURTS DE TENNIS</t>
  </si>
  <si>
    <t>COLLECTE ET TRANSPORT DES DÉCHETS, RÉSIDUS ENCOMBRANTS ET DES MATIÈRES ORGANIQUES</t>
  </si>
  <si>
    <t>CONTRAT G SUITE JANVIER - AOUT 2020</t>
  </si>
  <si>
    <t>CONTRAT G SUITE SEPTEMBRE 2020</t>
  </si>
  <si>
    <t>CONTRAT G SUITE OCTOBRE 2020</t>
  </si>
  <si>
    <t>CONTRAT G SUITE NOVEMBRE 2020</t>
  </si>
  <si>
    <t>INSTALLATION SYSTÈME DE CLIMATISATION - TRAVAUX PUBLICS</t>
  </si>
  <si>
    <t>INSTALLATION SYSTÈME DE CLIMATISATION - CHALET - PARC TRUDEAU</t>
  </si>
  <si>
    <t>SERVICES DE MAINTENANCE SYSTÈME DE CLIMATISATION - CASERNE DE POMPIERS</t>
  </si>
  <si>
    <t>SERVICES DE MAINTENANCE SYSTÈME DE CLIMATISATION - CHALET - PARC TRUDEAU</t>
  </si>
  <si>
    <t xml:space="preserve">SERVICES PROFESSIONNELS - ÉLABORATION DU PLAN D'INTERVENTION SUBVENTION TECQ 2019-2023 </t>
  </si>
  <si>
    <t>EXCAVATION PNEUMATIQUE - RESURFAÇAGE DE ROUTES</t>
  </si>
  <si>
    <t>SERVICES DE MAINTENANCE - DISPOSITIFS ANTI-REFOULEMENT</t>
  </si>
  <si>
    <t>SERVICE D'INSPECTION ET DE CARACTÉRISATION DES ARBRES JANVIER-AOUT 2020</t>
  </si>
  <si>
    <t xml:space="preserve">STATIONS DE LAVAGE DES MAINS PORTABLES - COVID 19 </t>
  </si>
  <si>
    <t>PORTABLE HAND WASHING STATIONS - COVID 19</t>
  </si>
  <si>
    <t>SERVICES PROFESSIONNELS - RÉNOVATION DES PARCS KIRWAN ET LEVINE</t>
  </si>
  <si>
    <t>SERVICES PROFESSIONNELS - FEUX DE CIRCULATION HEYWOOD / CAVENDISH</t>
  </si>
  <si>
    <t xml:space="preserve">CONSTRUCTION D'UN TERRAIN DE BEACH-VOLLEY AU PARC SINGERMAN </t>
  </si>
  <si>
    <t>PLANTATION D'ARBRES</t>
  </si>
  <si>
    <t>BROCHURES DIVERSES- BIBLIOTHÈQUE</t>
  </si>
  <si>
    <t>BROCHURES PRINTEMPS / ÉTÉ - LOISIRS</t>
  </si>
  <si>
    <t>PANNEAUX - EMPLACEMENTS DIVERS</t>
  </si>
  <si>
    <t>ACHAT DE QUATRE CAMIONNETTES</t>
  </si>
  <si>
    <t>SERVICES D'ENTRETIEN POUR LES BACS DE RECYCLAGE</t>
  </si>
  <si>
    <t xml:space="preserve">ACHAT DE LICENCES </t>
  </si>
  <si>
    <t xml:space="preserve">ACHAT DE MATÉRIEL - AUDIOCONFÉRENCE </t>
  </si>
  <si>
    <t>POMPAGE ET NETTOYAGE DES DRAINS DU GARAGE</t>
  </si>
  <si>
    <t>ACHAT D'UNE PLATEFORME HIAB</t>
  </si>
  <si>
    <t>RÉNOVATION DE PLANCHER - ARÉNA</t>
  </si>
  <si>
    <t xml:space="preserve">SERVICES PROFESSIONNELS - PLANS ET DEVIS POUR LA COUR DE TRAVAUX PUBLICS </t>
  </si>
  <si>
    <t>REMPLACEMENT DU CANIVEAU SUR LE CHEMIN CSL PRÈS DE PARC CANIN</t>
  </si>
  <si>
    <t>REPLACEMENT OF CULVERT ON CSL ROAD NEAR DOG RUN</t>
  </si>
  <si>
    <t>PURCHASE OF LAPTOPS - COVID-19 TELEWORKING MEASURES</t>
  </si>
  <si>
    <t>STRING LIGHTS FOR LAMPPOSTS</t>
  </si>
  <si>
    <t>SERVICE D'INSPECTION ET DE CARACTÉRISATION DES ARBRES SEPT. - DÉC. 2020</t>
  </si>
  <si>
    <t>Total pour le fournisseur : 9372-2171 QUEBEC INC - CATALOGNA CONSTRUCTION</t>
  </si>
  <si>
    <t>Total pour le fournisseur : ALDEST INC</t>
  </si>
  <si>
    <t>Total pour le fournisseur : AXIA SERVICES</t>
  </si>
  <si>
    <t>Total pour le fournisseur : B.F.LORENZETTI + ASSOC. INC.</t>
  </si>
  <si>
    <t>Total pour le fournisseur : BEGIN REGIS</t>
  </si>
  <si>
    <t>Total pour le fournisseur : BELANGER SAUVE</t>
  </si>
  <si>
    <t>Total pour le fournisseur : BELL CANADA</t>
  </si>
  <si>
    <t>Total pour le fournisseur : CARMICHAEL LTÉE</t>
  </si>
  <si>
    <t xml:space="preserve">Total pour le fournisseur : CIMENT PROJETE ET PISCINES ORLEANS INC </t>
  </si>
  <si>
    <t>Total pour le fournisseur : COJALAC INC</t>
  </si>
  <si>
    <t>Total pour le fournisseur : COMITÉ ECOLOGIQUE DU GRAND MONTREAL - CEGM</t>
  </si>
  <si>
    <t>Total pour le fournisseur : COMPASS MINERALS CANADA CORP.</t>
  </si>
  <si>
    <t>Total pour le fournisseur : CONSTRUCTION DJL INC.</t>
  </si>
  <si>
    <t>Total pour le fournisseur : CONSTRUCTION MORIVAL</t>
  </si>
  <si>
    <t>Total pour le fournisseur : CUBEX LIMITÉE</t>
  </si>
  <si>
    <t xml:space="preserve">Total pour le fournisseur : DATA COMMUNICATIONS MANAGEMENT CORP. </t>
  </si>
  <si>
    <t>Total pour le fournisseur : DELL CANADA INC.</t>
  </si>
  <si>
    <t>Total pour le fournisseur : DELOITTE</t>
  </si>
  <si>
    <t>Total pour le fournisseur : ECOLE DE TECHNOLOGIE SUPERIEURE (ETS)</t>
  </si>
  <si>
    <t xml:space="preserve">Total pour le fournisseur : ENGIE SERVICES INC </t>
  </si>
  <si>
    <t>Total pour le fournisseur : ENERGIE VALERO INC.</t>
  </si>
  <si>
    <t>Total pour le fournisseur : ENERGIR</t>
  </si>
  <si>
    <t>Total pour le fournisseur : ENGLOBE INC</t>
  </si>
  <si>
    <t>Total pour le fournisseur : ENTREPRISE T.R.A. (2011) INC.</t>
  </si>
  <si>
    <t>Total pour le fournisseur : EQUIPARC MANUFACTURIER D'EQUIPEMENT DE PARC INC.</t>
  </si>
  <si>
    <t>Total pour le fournisseur : GAGNE &amp; ROY INC</t>
  </si>
  <si>
    <t>Total pour le fournisseur : GLOBAL UPHOLSTERY CO. INC.</t>
  </si>
  <si>
    <t>Total pour le fournisseur : GROUPE CONSEILS LACASSE TRUDEAU</t>
  </si>
  <si>
    <t>Total pour le fournisseur : GROUPE ISM</t>
  </si>
  <si>
    <t>Total pour le fournisseur : GROUPE JLD LAGUE</t>
  </si>
  <si>
    <t>Total pour le fournisseur : IGF AXIOM</t>
  </si>
  <si>
    <t>Total pour le fournisseur : INNOVATIVE INTERFACES GLOBAL LTD</t>
  </si>
  <si>
    <t>Total pour le fournisseur : ITI - INTELLIGENCE TI</t>
  </si>
  <si>
    <t>Total pour le fournisseur : J. RICHARD GAUTHIER INC. LOCATION DE MACHINERIE</t>
  </si>
  <si>
    <t>Total pour le fournisseur : J.C. LANCTÔT INC</t>
  </si>
  <si>
    <t>Total pour le fournisseur : KALITEC SIGNALISATION</t>
  </si>
  <si>
    <t>Total pour le fournisseur : LE GROUPE CONSEIL GENIPUR INC</t>
  </si>
  <si>
    <t>Total pour le fournisseur : LES ENTREPRISES CANBEC CONSTRUCTION INC.</t>
  </si>
  <si>
    <t>Total pour le fournisseur : LES ENTREPRISES MARC LEGAULT</t>
  </si>
  <si>
    <t>Total pour le fournisseur : LES PAVAGES CEKA INC</t>
  </si>
  <si>
    <t>Total pour le fournisseur : LES PETROLES PARKLAND</t>
  </si>
  <si>
    <t>Total pour le fournisseur : LES PRODUITS D'ENTREPOSAGE PEDLEX</t>
  </si>
  <si>
    <t>Total pour le fournisseur : LES SERRES Y.G. PINSONNEAULT INC.</t>
  </si>
  <si>
    <t>Total pour le fournisseur : LIBRAIRIE CLIO</t>
  </si>
  <si>
    <t>Total pour le fournisseur : LUMEN INC.  (VENTES)</t>
  </si>
  <si>
    <t>Total pour le fournisseur : MACONNERIE RAINVILLE ET FRERES</t>
  </si>
  <si>
    <t>Total pour le fournisseur : MK ILLUMINATION</t>
  </si>
  <si>
    <t>Total pour le fournisseur : NEOLECT INC.</t>
  </si>
  <si>
    <t>Total pour le fournisseur : NRJ ENVIRONNEMENT ROUTIER INC. (ISO 9002)</t>
  </si>
  <si>
    <t>Total pour le fournisseur : P.E. BOISVERT AUTO</t>
  </si>
  <si>
    <t>Total pour le fournisseur : PAYSAGISTE STRATHMORE LANDSCAPING</t>
  </si>
  <si>
    <t>Total pour le fournisseur : PC-COURT LTEE</t>
  </si>
  <si>
    <t>Total pour le fournisseur : PG SOLUTIONS INC.</t>
  </si>
  <si>
    <t>Total pour le fournisseur : PISCINES PLPS INC.</t>
  </si>
  <si>
    <t>Total pour le fournisseur : PRESCOTT S.M.INC</t>
  </si>
  <si>
    <t>Total pour le fournisseur : QUADIENT CANADA LTD</t>
  </si>
  <si>
    <t>Total pour le fournisseur : RCI ENVIRONNEMENT INC./DIV. DE WM QUEBEC INC</t>
  </si>
  <si>
    <t>Total pour le fournisseur : RECYCLAGE NOTRE-DAME INC.</t>
  </si>
  <si>
    <t>Total pour le fournisseur : S&amp;E CLOUD EXPERTS INC</t>
  </si>
  <si>
    <t>Total pour le fournisseur : SAISONS-AIR</t>
  </si>
  <si>
    <t>Total pour le fournisseur : SHARP ELECTRONIQUE DU CANADA LTD</t>
  </si>
  <si>
    <t>Total pour le fournisseur : SHELLEX GROUPE CONSEIL</t>
  </si>
  <si>
    <t>Total pour le fournisseur : SIMO MANAGEMENT</t>
  </si>
  <si>
    <t>Total pour le fournisseur : SOLUTIONS ALTERNATIVES ENVIRONNEMENT</t>
  </si>
  <si>
    <t>Total pour le fournisseur : SOSLOCATION.CA</t>
  </si>
  <si>
    <t>Total pour le fournisseur : STANTEC EXPERTS-CONSEILS LTEE</t>
  </si>
  <si>
    <t>Total pour le fournisseur : TECHNIFAB INDUSTRIES</t>
  </si>
  <si>
    <t>Total pour le fournisseur : TECHNIPARC (DIV. 9032-2454 QUEBEC.INC)</t>
  </si>
  <si>
    <t>Total pour le fournisseur : TERRASSEMENT TECNICK INC.</t>
  </si>
  <si>
    <t>Total pour le fournisseur : TLC GLOBAL IMPRESSION</t>
  </si>
  <si>
    <t>Total pour le fournisseur : TREMPRO CONSTRUCTION INC</t>
  </si>
  <si>
    <t>Total pour le fournisseur : TROIS DIAMANTS AUTOS (1987) LTEE</t>
  </si>
  <si>
    <t>Total pour le fournisseur : USD GLOBAL INC</t>
  </si>
  <si>
    <t>Total pour le fournisseur : WOLSELEY GROUPE PLOMBERIE</t>
  </si>
  <si>
    <r>
      <t>Du 1</t>
    </r>
    <r>
      <rPr>
        <b/>
        <vertAlign val="superscript"/>
        <sz val="13"/>
        <color indexed="23"/>
        <rFont val="Arial"/>
        <family val="2"/>
      </rPr>
      <t>er</t>
    </r>
    <r>
      <rPr>
        <b/>
        <sz val="13"/>
        <color indexed="23"/>
        <rFont val="Arial"/>
        <family val="2"/>
      </rPr>
      <t xml:space="preserve"> janvier 2020 au 31 décembre 2020</t>
    </r>
  </si>
  <si>
    <t>January 1, 2020 to December 31, 2020</t>
  </si>
  <si>
    <t>Contracts over $2,000 totaling more than $25,000 per Supplier for the Fiscal Year 2020</t>
  </si>
  <si>
    <t>Total for the supplier: 9372-2171 QUEBEC INC - CATALOGNA CONSTRUCTION</t>
  </si>
  <si>
    <t>Total for the supplier: ALDEST INC</t>
  </si>
  <si>
    <t>Total for the supplier: AXIA SERVICES</t>
  </si>
  <si>
    <t>Total for the supplier: B.F.LORENZETTI + ASSOC. INC.</t>
  </si>
  <si>
    <t>Total for the supplier: BEGIN REGIS</t>
  </si>
  <si>
    <t>Total for the supplier: BELANGER SAUVE</t>
  </si>
  <si>
    <t>Total for the supplier: BELL CANADA</t>
  </si>
  <si>
    <t>Total for the supplier: CARMICHAEL LTÉE</t>
  </si>
  <si>
    <t xml:space="preserve">Total for the supplier: CIMENT PROJETE ET PISCINES ORLEANS INC </t>
  </si>
  <si>
    <t>Total for the supplier: COJALAC INC</t>
  </si>
  <si>
    <t>Total for the supplier: COMITÉ ECOLOGIQUE DU GRAND MONTREAL - CEGM</t>
  </si>
  <si>
    <t>Total for the supplier: COMPASS MINERALS CANADA CORP.</t>
  </si>
  <si>
    <t>Total for the supplier: CONSTRUCTION DJL INC.</t>
  </si>
  <si>
    <t>Total for the supplier: CONSTRUCTION MORIVAL</t>
  </si>
  <si>
    <t>Total for the supplier: CUBEX LIMITÉE</t>
  </si>
  <si>
    <t xml:space="preserve">Total for the supplier: DATA COMMUNICATIONS MANAGEMENT CORP. </t>
  </si>
  <si>
    <t>Total for the supplier: DELL CANADA INC.</t>
  </si>
  <si>
    <t>Total for the supplier: DELOITTE</t>
  </si>
  <si>
    <t>Total for the supplier: ECOLE DE TECHNOLOGIE SUPERIEURE (ETS)</t>
  </si>
  <si>
    <t xml:space="preserve">Total for the supplier: ENGIE SERVICES INC </t>
  </si>
  <si>
    <t>Total for the supplier: ENERGIE VALERO INC.</t>
  </si>
  <si>
    <t>Total for the supplier: ENERGIR</t>
  </si>
  <si>
    <t>Total for the supplier: ENGLOBE INC</t>
  </si>
  <si>
    <t>Total for the supplier: ENTREPRISE T.R.A. (2011) INC.</t>
  </si>
  <si>
    <t>Total for the supplier: EQUIPARC MANUFACTURIER D'EQUIPEMENT DE PARC INC.</t>
  </si>
  <si>
    <t>Total for the supplier: GAGNE &amp; ROY INC</t>
  </si>
  <si>
    <t>Total for the supplier: GLOBAL UPHOLSTERY CO. INC.</t>
  </si>
  <si>
    <t>Total for the supplier: GROUPE CONSEILS LACASSE TRUDEAU</t>
  </si>
  <si>
    <t>Total for the supplier: GROUPE ISM</t>
  </si>
  <si>
    <t>Total for the supplier: GROUPE JLD LAGUE</t>
  </si>
  <si>
    <t>Total for the supplier: IGF AXIOM</t>
  </si>
  <si>
    <t>Total for the supplier: INNOVATIVE INTERFACES GLOBAL LTD</t>
  </si>
  <si>
    <t>Total for the supplier: ITI - INTELLIGENCE TI</t>
  </si>
  <si>
    <t>Total for the supplier: J. RICHARD GAUTHIER INC. LOCATION DE MACHINERIE</t>
  </si>
  <si>
    <t>Total for the supplier: J.C. LANCTÔT INC</t>
  </si>
  <si>
    <t>Total for the supplier: KALITEC SIGNALISATION</t>
  </si>
  <si>
    <t>Total for the supplier: LE GROUPE CONSEIL GENIPUR INC</t>
  </si>
  <si>
    <t>Total for the supplier: LES ENTREPRISES CANBEC CONSTRUCTION INC.</t>
  </si>
  <si>
    <t>Total for the supplier: LES ENTREPRISES MARC LEGAULT</t>
  </si>
  <si>
    <t>Total for the supplier: LES PAVAGES CEKA INC</t>
  </si>
  <si>
    <t>Total for the supplier: LES PETROLES PARKLAND</t>
  </si>
  <si>
    <t>Total for the supplier: LES PRODUITS D'ENTREPOSAGE PEDLEX</t>
  </si>
  <si>
    <t>Total for the supplier: LES SERRES Y.G. PINSONNEAULT INC.</t>
  </si>
  <si>
    <t>Total for the supplier: LIBRAIRIE CLIO</t>
  </si>
  <si>
    <t>Total for the supplier: LUMEN INC.  (VENTES)</t>
  </si>
  <si>
    <t>Total for the supplier: MACONNERIE RAINVILLE ET FRERES</t>
  </si>
  <si>
    <t>Total for the supplier: MK ILLUMINATION</t>
  </si>
  <si>
    <t>Total for the supplier: NEOLECT INC.</t>
  </si>
  <si>
    <t>Total for the supplier: NRJ ENVIRONNEMENT ROUTIER INC. (ISO 9002)</t>
  </si>
  <si>
    <t>Total for the supplier: P.E. BOISVERT AUTO</t>
  </si>
  <si>
    <t>Total for the supplier: PAYSAGISTE STRATHMORE LANDSCAPING</t>
  </si>
  <si>
    <t>Total for the supplier: PC-COURT LTEE</t>
  </si>
  <si>
    <t>Total for the supplier: PG SOLUTIONS INC.</t>
  </si>
  <si>
    <t>Total for the supplier: PISCINES PLPS INC.</t>
  </si>
  <si>
    <t>Total for the supplier: PRESCOTT S.M.INC</t>
  </si>
  <si>
    <t>Total for the supplier: QUADIENT CANADA LTD</t>
  </si>
  <si>
    <t>Total for the supplier: RCI ENVIRONNEMENT INC./DIV. DE WM QUEBEC INC</t>
  </si>
  <si>
    <t>Total for the supplier: RECYCLAGE NOTRE-DAME INC.</t>
  </si>
  <si>
    <t>Total for the supplier: S&amp;E CLOUD EXPERTS INC</t>
  </si>
  <si>
    <t>Total for the supplier: SAISONS-AIR</t>
  </si>
  <si>
    <t>Total for the supplier: SHARP ELECTRONIQUE DU CANADA LTD</t>
  </si>
  <si>
    <t>Total for the supplier: SHELLEX GROUPE CONSEIL</t>
  </si>
  <si>
    <t>Total for the supplier: SIMO MANAGEMENT</t>
  </si>
  <si>
    <t>Total for the supplier: SOLUTIONS ALTERNATIVES ENVIRONNEMENT</t>
  </si>
  <si>
    <t>Total for the supplier: SOSLOCATION.CA</t>
  </si>
  <si>
    <t>Total for the supplier: STANTEC EXPERTS-CONSEILS LTEE</t>
  </si>
  <si>
    <t>Total for the supplier: TECHNIFAB INDUSTRIES</t>
  </si>
  <si>
    <t>Total for the supplier: TECHNIPARC (DIV. 9032-2454 QUEBEC.INC)</t>
  </si>
  <si>
    <t>Total for the supplier: TERRASSEMENT TECNICK INC.</t>
  </si>
  <si>
    <t>Total for the supplier: TLC GLOBAL IMPRESSION</t>
  </si>
  <si>
    <t>Total for the supplier: TREMPRO CONSTRUCTION INC</t>
  </si>
  <si>
    <t>Total for the supplier: TROIS DIAMANTS AUTOS (1987) LTEE</t>
  </si>
  <si>
    <t>Total for the supplier: USD GLOBAL INC</t>
  </si>
  <si>
    <t>Total for the supplier: WOLSELEY GROUPE PLOMBERIE</t>
  </si>
  <si>
    <t>Total Contracts over $2,000 totaling more than $25,000 per supplier between 2020/01/01 and 2020/12/31</t>
  </si>
  <si>
    <t>Contrats de plus de $2,000 totalisant plus de $25,000 par fournisseur du 01/01/2020 au 31/12/2020</t>
  </si>
  <si>
    <t>Incl. toutes les taxes applicables</t>
  </si>
  <si>
    <t xml:space="preserve">Contrats de plus de $2,000 totalisant plus de $25,000 par fournisseur pour l'année fiscale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</si>
</sst>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3"/>
      <color indexed="23"/>
      <name val="Arial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indexed="8"/>
      <name val="ARIAL"/>
      <charset val="1"/>
    </font>
    <font>
      <sz val="11"/>
      <color rgb="FF006100"/>
      <name val="Calibri"/>
      <family val="2"/>
      <scheme val="minor"/>
    </font>
    <font>
      <b/>
      <sz val="12"/>
      <color indexed="23"/>
      <name val="Arial"/>
      <family val="2"/>
    </font>
    <font>
      <b/>
      <vertAlign val="superscript"/>
      <sz val="13"/>
      <color indexed="23"/>
      <name val="Arial"/>
      <family val="2"/>
    </font>
    <font>
      <sz val="11"/>
      <color rgb="FF9C57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top"/>
    </xf>
    <xf numFmtId="0" fontId="3" fillId="0" borderId="0">
      <alignment vertical="top"/>
    </xf>
    <xf numFmtId="164" fontId="3" fillId="0" borderId="0" applyFont="0" applyFill="0" applyBorder="0" applyAlignment="0" applyProtection="0">
      <alignment vertical="top"/>
    </xf>
    <xf numFmtId="0" fontId="9" fillId="2" borderId="0" applyNumberFormat="0" applyBorder="0" applyAlignment="0" applyProtection="0"/>
    <xf numFmtId="0" fontId="10" fillId="3" borderId="3" applyNumberFormat="0" applyAlignment="0" applyProtection="0"/>
    <xf numFmtId="43" fontId="11" fillId="0" borderId="0" applyFont="0" applyFill="0" applyBorder="0" applyAlignment="0" applyProtection="0"/>
    <xf numFmtId="0" fontId="12" fillId="4" borderId="0" applyNumberFormat="0" applyBorder="0" applyAlignment="0" applyProtection="0"/>
    <xf numFmtId="44" fontId="11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8" applyNumberFormat="0" applyAlignment="0" applyProtection="0"/>
    <xf numFmtId="0" fontId="21" fillId="6" borderId="3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1" applyNumberFormat="0" applyFont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Alignment="1">
      <alignment vertical="top"/>
    </xf>
    <xf numFmtId="0" fontId="5" fillId="0" borderId="0" xfId="1" applyFont="1" applyAlignment="1">
      <alignment vertical="top"/>
    </xf>
    <xf numFmtId="0" fontId="4" fillId="0" borderId="0" xfId="1" applyFont="1" applyFill="1" applyAlignment="1">
      <alignment horizontal="left" vertical="top"/>
    </xf>
    <xf numFmtId="0" fontId="4" fillId="0" borderId="0" xfId="1" applyFont="1" applyFill="1">
      <alignment vertical="top"/>
    </xf>
    <xf numFmtId="0" fontId="3" fillId="0" borderId="0" xfId="1">
      <alignment vertical="top"/>
    </xf>
    <xf numFmtId="0" fontId="4" fillId="0" borderId="0" xfId="0" applyFont="1" applyAlignment="1">
      <alignment vertical="top" shrinkToFit="1"/>
    </xf>
    <xf numFmtId="0" fontId="4" fillId="0" borderId="0" xfId="0" applyFont="1">
      <alignment vertical="top"/>
    </xf>
    <xf numFmtId="0" fontId="4" fillId="0" borderId="0" xfId="0" applyFont="1" applyAlignment="1">
      <alignment horizontal="left" vertical="top" shrinkToFit="1"/>
    </xf>
    <xf numFmtId="43" fontId="0" fillId="0" borderId="0" xfId="5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43" fontId="5" fillId="0" borderId="0" xfId="5" applyFont="1" applyBorder="1" applyAlignment="1">
      <alignment horizontal="center" vertical="center" wrapText="1"/>
    </xf>
    <xf numFmtId="43" fontId="4" fillId="0" borderId="0" xfId="5" applyFont="1" applyAlignment="1">
      <alignment vertical="top"/>
    </xf>
    <xf numFmtId="0" fontId="4" fillId="0" borderId="0" xfId="0" applyFont="1" applyAlignment="1">
      <alignment vertical="center"/>
    </xf>
    <xf numFmtId="43" fontId="4" fillId="0" borderId="0" xfId="5" applyFont="1" applyAlignment="1">
      <alignment horizontal="right" vertical="top"/>
    </xf>
    <xf numFmtId="43" fontId="5" fillId="0" borderId="2" xfId="5" applyFont="1" applyBorder="1" applyAlignment="1">
      <alignment horizontal="center" vertical="center" wrapText="1"/>
    </xf>
    <xf numFmtId="0" fontId="7" fillId="0" borderId="0" xfId="1" applyFont="1" applyAlignment="1">
      <alignment vertical="top" shrinkToFit="1" readingOrder="1"/>
    </xf>
    <xf numFmtId="0" fontId="3" fillId="0" borderId="0" xfId="1" applyFill="1">
      <alignment vertical="top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vertical="top" wrapText="1" readingOrder="1"/>
    </xf>
    <xf numFmtId="0" fontId="4" fillId="0" borderId="0" xfId="1" applyFont="1" applyAlignment="1">
      <alignment horizontal="left" vertical="top" shrinkToFit="1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vertical="top" wrapText="1"/>
    </xf>
    <xf numFmtId="0" fontId="4" fillId="0" borderId="0" xfId="1" applyFont="1" applyAlignment="1">
      <alignment vertical="top" shrinkToFit="1" readingOrder="1"/>
    </xf>
    <xf numFmtId="0" fontId="4" fillId="0" borderId="0" xfId="7" applyNumberFormat="1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3" fontId="5" fillId="0" borderId="4" xfId="5" applyFont="1" applyBorder="1" applyAlignment="1">
      <alignment vertical="top"/>
    </xf>
    <xf numFmtId="43" fontId="4" fillId="0" borderId="0" xfId="5" applyFont="1" applyBorder="1" applyAlignment="1">
      <alignment horizontal="right" vertical="top"/>
    </xf>
    <xf numFmtId="44" fontId="4" fillId="0" borderId="0" xfId="0" applyNumberFormat="1" applyFont="1">
      <alignment vertical="top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top" wrapText="1" readingOrder="1"/>
    </xf>
    <xf numFmtId="0" fontId="5" fillId="0" borderId="0" xfId="1" applyFont="1" applyAlignment="1">
      <alignment vertical="top" shrinkToFit="1" readingOrder="1"/>
    </xf>
    <xf numFmtId="0" fontId="5" fillId="0" borderId="0" xfId="1" applyFont="1" applyFill="1" applyAlignment="1">
      <alignment horizontal="left" vertical="top" wrapText="1"/>
    </xf>
    <xf numFmtId="0" fontId="6" fillId="0" borderId="0" xfId="1" applyFont="1" applyAlignment="1">
      <alignment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43" fontId="6" fillId="0" borderId="1" xfId="5" applyFont="1" applyBorder="1" applyAlignment="1">
      <alignment horizontal="right" vertical="center"/>
    </xf>
    <xf numFmtId="43" fontId="5" fillId="0" borderId="4" xfId="5" applyFont="1" applyBorder="1" applyAlignment="1">
      <alignment horizontal="right" vertical="top"/>
    </xf>
    <xf numFmtId="43" fontId="7" fillId="0" borderId="0" xfId="5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8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0" borderId="0" xfId="0" applyFont="1" applyAlignment="1">
      <alignment horizontal="right" vertical="top"/>
    </xf>
  </cellXfs>
  <cellStyles count="68">
    <cellStyle name="20% - Accent1" xfId="22" builtinId="30" customBuiltin="1"/>
    <cellStyle name="20% - Accent1 2" xfId="50" xr:uid="{7C6287C1-80D4-4C36-81F0-74C720BCB085}"/>
    <cellStyle name="20% - Accent2" xfId="26" builtinId="34" customBuiltin="1"/>
    <cellStyle name="20% - Accent2 2" xfId="53" xr:uid="{2E301F7F-5BB4-49F6-ADD1-7F5F968F16BB}"/>
    <cellStyle name="20% - Accent3" xfId="30" builtinId="38" customBuiltin="1"/>
    <cellStyle name="20% - Accent3 2" xfId="56" xr:uid="{A7941061-23BF-413A-94B0-92F7FAF07338}"/>
    <cellStyle name="20% - Accent4" xfId="34" builtinId="42" customBuiltin="1"/>
    <cellStyle name="20% - Accent4 2" xfId="59" xr:uid="{DF48DD15-25F4-4564-A46B-BEA9E8551414}"/>
    <cellStyle name="20% - Accent5" xfId="38" builtinId="46" customBuiltin="1"/>
    <cellStyle name="20% - Accent5 2" xfId="62" xr:uid="{A8D1B989-58EB-4CE7-8EFB-2AFED2FB9F9D}"/>
    <cellStyle name="20% - Accent6" xfId="42" builtinId="50" customBuiltin="1"/>
    <cellStyle name="20% - Accent6 2" xfId="65" xr:uid="{3160D9DE-635A-46A3-91BD-48386E6871D0}"/>
    <cellStyle name="40% - Accent1" xfId="23" builtinId="31" customBuiltin="1"/>
    <cellStyle name="40% - Accent1 2" xfId="51" xr:uid="{FE0E783A-D67F-439E-BA41-8A52368BC9CC}"/>
    <cellStyle name="40% - Accent2" xfId="27" builtinId="35" customBuiltin="1"/>
    <cellStyle name="40% - Accent2 2" xfId="54" xr:uid="{73BC1EB5-66F0-4D74-A9C2-CE5A9C562B82}"/>
    <cellStyle name="40% - Accent3" xfId="31" builtinId="39" customBuiltin="1"/>
    <cellStyle name="40% - Accent3 2" xfId="57" xr:uid="{323B29CA-E5DC-4868-B220-2CFD9D4C3A2D}"/>
    <cellStyle name="40% - Accent4" xfId="35" builtinId="43" customBuiltin="1"/>
    <cellStyle name="40% - Accent4 2" xfId="60" xr:uid="{4828D646-329C-4486-9FA5-861F863F2004}"/>
    <cellStyle name="40% - Accent5" xfId="39" builtinId="47" customBuiltin="1"/>
    <cellStyle name="40% - Accent5 2" xfId="63" xr:uid="{6EE1D511-45C4-46DD-A4C5-3C4E318E1804}"/>
    <cellStyle name="40% - Accent6" xfId="43" builtinId="51" customBuiltin="1"/>
    <cellStyle name="40% - Accent6 2" xfId="66" xr:uid="{A7450746-1029-4234-A159-F83BEFECF8D4}"/>
    <cellStyle name="60% - Accent1" xfId="24" builtinId="32" customBuiltin="1"/>
    <cellStyle name="60% - Accent1 2" xfId="52" xr:uid="{BA0FD9F5-F362-4AD0-8DFD-B78F77EC95EB}"/>
    <cellStyle name="60% - Accent2" xfId="28" builtinId="36" customBuiltin="1"/>
    <cellStyle name="60% - Accent2 2" xfId="55" xr:uid="{4D90F148-147D-4099-9E82-EB34FA64B737}"/>
    <cellStyle name="60% - Accent3" xfId="32" builtinId="40" customBuiltin="1"/>
    <cellStyle name="60% - Accent3 2" xfId="58" xr:uid="{10AA65B6-EC9B-48DA-8328-E30AFDC3F371}"/>
    <cellStyle name="60% - Accent4" xfId="36" builtinId="44" customBuiltin="1"/>
    <cellStyle name="60% - Accent4 2" xfId="61" xr:uid="{E60BD98F-757E-4EE5-A788-4180E4EE5789}"/>
    <cellStyle name="60% - Accent5" xfId="40" builtinId="48" customBuiltin="1"/>
    <cellStyle name="60% - Accent5 2" xfId="64" xr:uid="{CC05EB9B-5453-435C-A86F-5603C66F6832}"/>
    <cellStyle name="60% - Accent6" xfId="44" builtinId="52" customBuiltin="1"/>
    <cellStyle name="60% - Accent6 2" xfId="67" xr:uid="{9BEAF4EB-8824-49D3-9D43-91C9DF1132CE}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3" builtinId="27" customBuiltin="1"/>
    <cellStyle name="Calculation" xfId="15" builtinId="22" customBuiltin="1"/>
    <cellStyle name="Check Cell" xfId="17" builtinId="23" customBuiltin="1"/>
    <cellStyle name="Comma" xfId="5" builtinId="3"/>
    <cellStyle name="Comma 2" xfId="2" xr:uid="{00000000-0005-0000-0000-000002000000}"/>
    <cellStyle name="Currency" xfId="7" builtinId="4"/>
    <cellStyle name="Currency 2" xfId="46" xr:uid="{8A65EEAF-6897-420F-BC51-8718DEF2A7EF}"/>
    <cellStyle name="Explanatory Text" xfId="19" builtinId="53" customBuiltin="1"/>
    <cellStyle name="Good" xfId="6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4" builtinId="20" customBuiltin="1"/>
    <cellStyle name="Linked Cell" xfId="16" builtinId="24" customBuiltin="1"/>
    <cellStyle name="Neutral" xfId="8" builtinId="28" customBuiltin="1"/>
    <cellStyle name="Normal" xfId="0" builtinId="0"/>
    <cellStyle name="Normal 2" xfId="1" xr:uid="{00000000-0005-0000-0000-000006000000}"/>
    <cellStyle name="Normal 3" xfId="45" xr:uid="{2DE20C6D-7472-4EEE-A005-CD0C191F3D5B}"/>
    <cellStyle name="Normal 4" xfId="48" xr:uid="{8A7B20F9-BD11-428D-8DC2-FBFA87D2B9C9}"/>
    <cellStyle name="Note 2" xfId="47" xr:uid="{D44BAB95-E496-47CF-B602-7E3AF5D9749C}"/>
    <cellStyle name="Note 3" xfId="49" xr:uid="{C903F795-D72D-453D-BCE6-D8C553E77B47}"/>
    <cellStyle name="Output" xfId="14" builtinId="21" customBuiltin="1"/>
    <cellStyle name="Title" xfId="9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66FF"/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1329105</xdr:colOff>
      <xdr:row>3</xdr:row>
      <xdr:rowOff>4396</xdr:rowOff>
    </xdr:to>
    <xdr:pic>
      <xdr:nvPicPr>
        <xdr:cNvPr id="3" name="Picture 2" descr="CSL PMS C">
          <a:extLst>
            <a:ext uri="{FF2B5EF4-FFF2-40B4-BE49-F238E27FC236}">
              <a16:creationId xmlns:a16="http://schemas.microsoft.com/office/drawing/2014/main" id="{504C4FEA-8F98-403E-A264-966BA96C34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52905" cy="528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1310055</xdr:colOff>
      <xdr:row>3</xdr:row>
      <xdr:rowOff>13921</xdr:rowOff>
    </xdr:to>
    <xdr:pic>
      <xdr:nvPicPr>
        <xdr:cNvPr id="2" name="Picture 1" descr="CSL PMS C">
          <a:extLst>
            <a:ext uri="{FF2B5EF4-FFF2-40B4-BE49-F238E27FC236}">
              <a16:creationId xmlns:a16="http://schemas.microsoft.com/office/drawing/2014/main" id="{319467DA-AC60-4223-BC27-2F604DBABA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252905" cy="4520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5F4A-3700-4CEE-AD9E-58AFE3BE14C3}">
  <dimension ref="A1:C266"/>
  <sheetViews>
    <sheetView showGridLines="0" zoomScaleNormal="100" workbookViewId="0">
      <pane ySplit="6" topLeftCell="A259" activePane="bottomLeft" state="frozen"/>
      <selection activeCell="A10" sqref="A10"/>
      <selection pane="bottomLeft" activeCell="A224" sqref="A224:XFD224"/>
    </sheetView>
  </sheetViews>
  <sheetFormatPr defaultRowHeight="12.75" x14ac:dyDescent="0.2"/>
  <cols>
    <col min="1" max="1" width="51.28515625" bestFit="1" customWidth="1"/>
    <col min="2" max="2" width="90.140625" customWidth="1"/>
    <col min="3" max="3" width="18.42578125" style="9" customWidth="1"/>
  </cols>
  <sheetData>
    <row r="1" spans="1:3" s="7" customFormat="1" ht="12" x14ac:dyDescent="0.2">
      <c r="B1" s="6"/>
      <c r="C1" s="15"/>
    </row>
    <row r="2" spans="1:3" s="7" customFormat="1" ht="15.75" x14ac:dyDescent="0.2">
      <c r="A2" s="44" t="s">
        <v>50</v>
      </c>
      <c r="B2" s="44"/>
      <c r="C2" s="44"/>
    </row>
    <row r="3" spans="1:3" s="7" customFormat="1" ht="15.75" x14ac:dyDescent="0.2">
      <c r="A3" s="44" t="s">
        <v>427</v>
      </c>
      <c r="B3" s="44"/>
      <c r="C3" s="44"/>
    </row>
    <row r="4" spans="1:3" s="7" customFormat="1" ht="15.75" x14ac:dyDescent="0.2">
      <c r="A4" s="44" t="s">
        <v>426</v>
      </c>
      <c r="B4" s="44"/>
      <c r="C4" s="44"/>
    </row>
    <row r="5" spans="1:3" s="7" customFormat="1" ht="9.75" customHeight="1" x14ac:dyDescent="0.2">
      <c r="B5" s="6"/>
      <c r="C5" s="15"/>
    </row>
    <row r="6" spans="1:3" s="16" customFormat="1" ht="24" customHeight="1" x14ac:dyDescent="0.2">
      <c r="A6" s="10" t="s">
        <v>51</v>
      </c>
      <c r="B6" s="11" t="s">
        <v>2</v>
      </c>
      <c r="C6" s="18" t="s">
        <v>111</v>
      </c>
    </row>
    <row r="7" spans="1:3" s="16" customFormat="1" ht="9.75" customHeight="1" x14ac:dyDescent="0.2">
      <c r="A7" s="12"/>
      <c r="B7" s="13"/>
      <c r="C7" s="14"/>
    </row>
    <row r="8" spans="1:3" s="5" customFormat="1" ht="12.75" customHeight="1" x14ac:dyDescent="0.2">
      <c r="A8" s="22" t="s">
        <v>113</v>
      </c>
      <c r="B8" s="26" t="s">
        <v>141</v>
      </c>
      <c r="C8" s="17">
        <v>42540.75</v>
      </c>
    </row>
    <row r="9" spans="1:3" s="37" customFormat="1" ht="24.75" customHeight="1" x14ac:dyDescent="0.2">
      <c r="A9" s="34"/>
      <c r="B9" s="35" t="s">
        <v>428</v>
      </c>
      <c r="C9" s="42">
        <f>SUBTOTAL(9,C8:C8)</f>
        <v>42540.75</v>
      </c>
    </row>
    <row r="10" spans="1:3" s="5" customFormat="1" ht="12.75" customHeight="1" x14ac:dyDescent="0.2">
      <c r="A10" s="21" t="s">
        <v>3</v>
      </c>
      <c r="B10" s="23" t="s">
        <v>83</v>
      </c>
      <c r="C10" s="17">
        <v>47903.18</v>
      </c>
    </row>
    <row r="11" spans="1:3" s="37" customFormat="1" ht="24.75" customHeight="1" x14ac:dyDescent="0.2">
      <c r="A11" s="38"/>
      <c r="B11" s="35" t="s">
        <v>429</v>
      </c>
      <c r="C11" s="42">
        <f>SUBTOTAL(9,C10:C10)</f>
        <v>47903.18</v>
      </c>
    </row>
    <row r="12" spans="1:3" s="5" customFormat="1" ht="12.75" customHeight="1" x14ac:dyDescent="0.2">
      <c r="A12" s="21" t="s">
        <v>142</v>
      </c>
      <c r="B12" s="26" t="s">
        <v>144</v>
      </c>
      <c r="C12" s="17">
        <v>304921.53000000003</v>
      </c>
    </row>
    <row r="13" spans="1:3" s="5" customFormat="1" ht="12.75" customHeight="1" x14ac:dyDescent="0.2">
      <c r="A13" s="4"/>
      <c r="B13" s="26" t="s">
        <v>145</v>
      </c>
      <c r="C13" s="17">
        <v>2845.63</v>
      </c>
    </row>
    <row r="14" spans="1:3" s="5" customFormat="1" ht="12.75" customHeight="1" x14ac:dyDescent="0.2">
      <c r="A14" s="4"/>
      <c r="B14" s="26" t="s">
        <v>146</v>
      </c>
      <c r="C14" s="17">
        <v>3311.28</v>
      </c>
    </row>
    <row r="15" spans="1:3" s="5" customFormat="1" ht="12.75" customHeight="1" x14ac:dyDescent="0.2">
      <c r="A15" s="4"/>
      <c r="B15" s="26" t="s">
        <v>147</v>
      </c>
      <c r="C15" s="17">
        <v>15563.01</v>
      </c>
    </row>
    <row r="16" spans="1:3" s="5" customFormat="1" ht="12.75" customHeight="1" x14ac:dyDescent="0.2">
      <c r="A16" s="4"/>
      <c r="B16" s="26" t="s">
        <v>148</v>
      </c>
      <c r="C16" s="17">
        <v>4801.3599999999997</v>
      </c>
    </row>
    <row r="17" spans="1:3" s="5" customFormat="1" ht="12.75" customHeight="1" x14ac:dyDescent="0.2">
      <c r="A17" s="4"/>
      <c r="B17" s="26" t="s">
        <v>149</v>
      </c>
      <c r="C17" s="17">
        <v>4139.1000000000004</v>
      </c>
    </row>
    <row r="18" spans="1:3" s="5" customFormat="1" ht="12.75" customHeight="1" x14ac:dyDescent="0.2">
      <c r="A18" s="4"/>
      <c r="B18" s="26" t="s">
        <v>150</v>
      </c>
      <c r="C18" s="17">
        <v>2483.46</v>
      </c>
    </row>
    <row r="19" spans="1:3" s="5" customFormat="1" ht="12.75" customHeight="1" x14ac:dyDescent="0.2">
      <c r="A19" s="4"/>
      <c r="B19" s="26" t="s">
        <v>151</v>
      </c>
      <c r="C19" s="17">
        <v>3642.41</v>
      </c>
    </row>
    <row r="20" spans="1:3" s="5" customFormat="1" ht="12.75" customHeight="1" x14ac:dyDescent="0.2">
      <c r="A20" s="4"/>
      <c r="B20" s="26" t="s">
        <v>152</v>
      </c>
      <c r="C20" s="17">
        <v>2566.2400000000002</v>
      </c>
    </row>
    <row r="21" spans="1:3" s="5" customFormat="1" ht="12.75" customHeight="1" x14ac:dyDescent="0.2">
      <c r="A21" s="4"/>
      <c r="B21" s="26" t="s">
        <v>153</v>
      </c>
      <c r="C21" s="17">
        <v>4966.92</v>
      </c>
    </row>
    <row r="22" spans="1:3" s="5" customFormat="1" ht="12.75" customHeight="1" x14ac:dyDescent="0.2">
      <c r="A22" s="4"/>
      <c r="B22" s="26" t="s">
        <v>154</v>
      </c>
      <c r="C22" s="17">
        <v>4966.92</v>
      </c>
    </row>
    <row r="23" spans="1:3" s="5" customFormat="1" ht="12.75" customHeight="1" x14ac:dyDescent="0.2">
      <c r="A23" s="4"/>
      <c r="B23" s="26" t="s">
        <v>155</v>
      </c>
      <c r="C23" s="17">
        <v>6870.91</v>
      </c>
    </row>
    <row r="24" spans="1:3" s="37" customFormat="1" ht="24.75" customHeight="1" x14ac:dyDescent="0.2">
      <c r="A24" s="38"/>
      <c r="B24" s="35" t="s">
        <v>430</v>
      </c>
      <c r="C24" s="42">
        <f>SUBTOTAL(9,C12:C23)</f>
        <v>361078.76999999996</v>
      </c>
    </row>
    <row r="25" spans="1:3" s="5" customFormat="1" ht="12.75" customHeight="1" x14ac:dyDescent="0.2">
      <c r="A25" s="21" t="s">
        <v>4</v>
      </c>
      <c r="B25" s="26" t="s">
        <v>114</v>
      </c>
      <c r="C25" s="17">
        <v>6413.56</v>
      </c>
    </row>
    <row r="26" spans="1:3" s="5" customFormat="1" ht="12.75" customHeight="1" x14ac:dyDescent="0.2">
      <c r="A26" s="21"/>
      <c r="B26" s="26" t="s">
        <v>157</v>
      </c>
      <c r="C26" s="17">
        <v>252419.08</v>
      </c>
    </row>
    <row r="27" spans="1:3" s="5" customFormat="1" ht="12.75" customHeight="1" x14ac:dyDescent="0.2">
      <c r="A27" s="4"/>
      <c r="B27" s="23" t="s">
        <v>156</v>
      </c>
      <c r="C27" s="17">
        <v>3147.4300000000003</v>
      </c>
    </row>
    <row r="28" spans="1:3" s="5" customFormat="1" ht="12.75" customHeight="1" x14ac:dyDescent="0.2">
      <c r="A28" s="4"/>
      <c r="B28" s="26" t="s">
        <v>163</v>
      </c>
      <c r="C28" s="17">
        <v>2119.6799999999998</v>
      </c>
    </row>
    <row r="29" spans="1:3" s="5" customFormat="1" ht="12.75" customHeight="1" x14ac:dyDescent="0.2">
      <c r="A29" s="4"/>
      <c r="B29" s="26" t="s">
        <v>163</v>
      </c>
      <c r="C29" s="17">
        <v>2185.5300000000002</v>
      </c>
    </row>
    <row r="30" spans="1:3" s="37" customFormat="1" ht="24.75" customHeight="1" x14ac:dyDescent="0.2">
      <c r="A30" s="38"/>
      <c r="B30" s="35" t="s">
        <v>431</v>
      </c>
      <c r="C30" s="42">
        <f>SUBTOTAL(9,C25:C29)</f>
        <v>266285.28000000003</v>
      </c>
    </row>
    <row r="31" spans="1:3" s="5" customFormat="1" ht="12.75" customHeight="1" x14ac:dyDescent="0.2">
      <c r="A31" s="21" t="s">
        <v>115</v>
      </c>
      <c r="B31" s="23" t="s">
        <v>164</v>
      </c>
      <c r="C31" s="17">
        <v>29744.03</v>
      </c>
    </row>
    <row r="32" spans="1:3" s="37" customFormat="1" ht="24.75" customHeight="1" x14ac:dyDescent="0.2">
      <c r="A32" s="36"/>
      <c r="B32" s="35" t="s">
        <v>432</v>
      </c>
      <c r="C32" s="42">
        <f>SUBTOTAL(9,C31:C31)</f>
        <v>29744.03</v>
      </c>
    </row>
    <row r="33" spans="1:3" s="5" customFormat="1" ht="12.75" customHeight="1" x14ac:dyDescent="0.2">
      <c r="A33" s="21" t="s">
        <v>52</v>
      </c>
      <c r="B33" s="23" t="s">
        <v>53</v>
      </c>
      <c r="C33" s="17">
        <v>8249.17</v>
      </c>
    </row>
    <row r="34" spans="1:3" s="5" customFormat="1" ht="12.75" customHeight="1" x14ac:dyDescent="0.2">
      <c r="A34" s="4"/>
      <c r="B34" s="23" t="s">
        <v>53</v>
      </c>
      <c r="C34" s="17">
        <v>9712.56</v>
      </c>
    </row>
    <row r="35" spans="1:3" s="5" customFormat="1" ht="12.75" customHeight="1" x14ac:dyDescent="0.2">
      <c r="A35" s="4"/>
      <c r="B35" s="26" t="s">
        <v>53</v>
      </c>
      <c r="C35" s="17">
        <v>2156.9299999999998</v>
      </c>
    </row>
    <row r="36" spans="1:3" s="5" customFormat="1" ht="12.75" customHeight="1" x14ac:dyDescent="0.2">
      <c r="A36" s="4"/>
      <c r="B36" s="26" t="s">
        <v>53</v>
      </c>
      <c r="C36" s="17">
        <v>2126.1799999999998</v>
      </c>
    </row>
    <row r="37" spans="1:3" s="5" customFormat="1" ht="12.75" customHeight="1" x14ac:dyDescent="0.2">
      <c r="A37" s="4"/>
      <c r="B37" s="23" t="s">
        <v>53</v>
      </c>
      <c r="C37" s="17">
        <v>4149.42</v>
      </c>
    </row>
    <row r="38" spans="1:3" s="5" customFormat="1" ht="12.75" customHeight="1" x14ac:dyDescent="0.2">
      <c r="A38" s="4"/>
      <c r="B38" s="26" t="s">
        <v>53</v>
      </c>
      <c r="C38" s="17">
        <v>6278.56</v>
      </c>
    </row>
    <row r="39" spans="1:3" s="5" customFormat="1" ht="12.75" customHeight="1" x14ac:dyDescent="0.2">
      <c r="A39" s="4"/>
      <c r="B39" s="26" t="s">
        <v>53</v>
      </c>
      <c r="C39" s="17">
        <v>3725.8</v>
      </c>
    </row>
    <row r="40" spans="1:3" s="5" customFormat="1" ht="12.75" customHeight="1" x14ac:dyDescent="0.2">
      <c r="A40" s="4"/>
      <c r="B40" s="26" t="s">
        <v>53</v>
      </c>
      <c r="C40" s="17">
        <v>3349.23</v>
      </c>
    </row>
    <row r="41" spans="1:3" s="5" customFormat="1" ht="12.75" customHeight="1" x14ac:dyDescent="0.2">
      <c r="A41" s="4"/>
      <c r="B41" s="26" t="s">
        <v>53</v>
      </c>
      <c r="C41" s="17">
        <v>2409.59</v>
      </c>
    </row>
    <row r="42" spans="1:3" s="37" customFormat="1" ht="24.75" customHeight="1" x14ac:dyDescent="0.2">
      <c r="A42" s="38"/>
      <c r="B42" s="35" t="s">
        <v>433</v>
      </c>
      <c r="C42" s="42">
        <f>SUBTOTAL(9,C33:C41)</f>
        <v>42157.440000000002</v>
      </c>
    </row>
    <row r="43" spans="1:3" s="5" customFormat="1" ht="12.75" customHeight="1" x14ac:dyDescent="0.2">
      <c r="A43" s="21" t="s">
        <v>5</v>
      </c>
      <c r="B43" s="26" t="s">
        <v>165</v>
      </c>
      <c r="C43" s="17">
        <v>27529.33</v>
      </c>
    </row>
    <row r="44" spans="1:3" s="5" customFormat="1" ht="12.75" customHeight="1" x14ac:dyDescent="0.2">
      <c r="A44" s="4"/>
      <c r="B44" s="26" t="s">
        <v>166</v>
      </c>
      <c r="C44" s="17">
        <f>(12816+1455+25632+2910)*1.14975</f>
        <v>49224.246750000006</v>
      </c>
    </row>
    <row r="45" spans="1:3" s="37" customFormat="1" ht="24.75" customHeight="1" x14ac:dyDescent="0.2">
      <c r="A45" s="38"/>
      <c r="B45" s="35" t="s">
        <v>434</v>
      </c>
      <c r="C45" s="42">
        <f>SUBTOTAL(9,C43:C44)</f>
        <v>76753.576750000007</v>
      </c>
    </row>
    <row r="46" spans="1:3" s="5" customFormat="1" ht="12.75" customHeight="1" x14ac:dyDescent="0.2">
      <c r="A46" s="21" t="s">
        <v>6</v>
      </c>
      <c r="B46" s="26" t="s">
        <v>167</v>
      </c>
      <c r="C46" s="17">
        <v>8209.2199999999993</v>
      </c>
    </row>
    <row r="47" spans="1:3" s="5" customFormat="1" ht="12.75" customHeight="1" x14ac:dyDescent="0.2">
      <c r="A47" s="4"/>
      <c r="B47" s="26" t="s">
        <v>116</v>
      </c>
      <c r="C47" s="17">
        <v>35907.840000000004</v>
      </c>
    </row>
    <row r="48" spans="1:3" s="5" customFormat="1" ht="12.75" customHeight="1" x14ac:dyDescent="0.2">
      <c r="A48" s="4"/>
      <c r="B48" s="26" t="s">
        <v>170</v>
      </c>
      <c r="C48" s="17">
        <v>6047.6900000000005</v>
      </c>
    </row>
    <row r="49" spans="1:3" s="5" customFormat="1" ht="12.75" customHeight="1" x14ac:dyDescent="0.2">
      <c r="A49" s="4"/>
      <c r="B49" s="26" t="s">
        <v>84</v>
      </c>
      <c r="C49" s="17">
        <v>15418.15</v>
      </c>
    </row>
    <row r="50" spans="1:3" s="5" customFormat="1" ht="12.75" customHeight="1" x14ac:dyDescent="0.2">
      <c r="A50" s="4"/>
      <c r="B50" s="26" t="s">
        <v>168</v>
      </c>
      <c r="C50" s="17">
        <v>6206.35</v>
      </c>
    </row>
    <row r="51" spans="1:3" s="5" customFormat="1" ht="12.75" customHeight="1" x14ac:dyDescent="0.2">
      <c r="A51" s="4"/>
      <c r="B51" s="26" t="s">
        <v>169</v>
      </c>
      <c r="C51" s="17">
        <v>2715.71</v>
      </c>
    </row>
    <row r="52" spans="1:3" s="37" customFormat="1" ht="24.75" customHeight="1" x14ac:dyDescent="0.2">
      <c r="A52" s="38"/>
      <c r="B52" s="35" t="s">
        <v>435</v>
      </c>
      <c r="C52" s="42">
        <f>SUBTOTAL(9,C46:C51)</f>
        <v>74504.960000000021</v>
      </c>
    </row>
    <row r="53" spans="1:3" s="5" customFormat="1" ht="12.75" customHeight="1" x14ac:dyDescent="0.2">
      <c r="A53" s="21" t="s">
        <v>162</v>
      </c>
      <c r="B53" s="26" t="s">
        <v>54</v>
      </c>
      <c r="C53" s="30">
        <v>60497.34</v>
      </c>
    </row>
    <row r="54" spans="1:3" s="37" customFormat="1" ht="24.75" customHeight="1" x14ac:dyDescent="0.2">
      <c r="A54" s="38"/>
      <c r="B54" s="35" t="s">
        <v>436</v>
      </c>
      <c r="C54" s="42">
        <f>SUBTOTAL(9,C53:C53)</f>
        <v>60497.34</v>
      </c>
    </row>
    <row r="55" spans="1:3" s="5" customFormat="1" ht="12.75" customHeight="1" x14ac:dyDescent="0.2">
      <c r="A55" s="21" t="s">
        <v>7</v>
      </c>
      <c r="B55" s="26" t="s">
        <v>72</v>
      </c>
      <c r="C55" s="17">
        <v>86196.76</v>
      </c>
    </row>
    <row r="56" spans="1:3" s="37" customFormat="1" ht="24.75" customHeight="1" x14ac:dyDescent="0.2">
      <c r="A56" s="38"/>
      <c r="B56" s="35" t="s">
        <v>437</v>
      </c>
      <c r="C56" s="42">
        <f>SUBTOTAL(9,C55:C55)</f>
        <v>86196.76</v>
      </c>
    </row>
    <row r="57" spans="1:3" s="5" customFormat="1" ht="12.75" customHeight="1" x14ac:dyDescent="0.2">
      <c r="A57" s="22" t="s">
        <v>8</v>
      </c>
      <c r="B57" s="26" t="s">
        <v>171</v>
      </c>
      <c r="C57" s="17">
        <v>90628.430000000008</v>
      </c>
    </row>
    <row r="58" spans="1:3" s="37" customFormat="1" ht="24.75" customHeight="1" x14ac:dyDescent="0.2">
      <c r="A58" s="34"/>
      <c r="B58" s="35" t="s">
        <v>438</v>
      </c>
      <c r="C58" s="42">
        <f>SUBTOTAL(9,C57:C57)</f>
        <v>90628.430000000008</v>
      </c>
    </row>
    <row r="59" spans="1:3" s="5" customFormat="1" ht="12.75" customHeight="1" x14ac:dyDescent="0.2">
      <c r="A59" s="22" t="s">
        <v>9</v>
      </c>
      <c r="B59" s="8" t="s">
        <v>173</v>
      </c>
      <c r="C59" s="17">
        <f>416564.5*1.14975</f>
        <v>478945.03387500002</v>
      </c>
    </row>
    <row r="60" spans="1:3" s="5" customFormat="1" ht="12.75" customHeight="1" x14ac:dyDescent="0.2">
      <c r="A60" s="22"/>
      <c r="B60" s="8" t="s">
        <v>172</v>
      </c>
      <c r="C60" s="17">
        <f>173400*1.14975</f>
        <v>199366.65</v>
      </c>
    </row>
    <row r="61" spans="1:3" s="37" customFormat="1" ht="24.75" customHeight="1" x14ac:dyDescent="0.2">
      <c r="A61" s="34"/>
      <c r="B61" s="35" t="s">
        <v>439</v>
      </c>
      <c r="C61" s="42">
        <f>SUBTOTAL(9,C59:C59)</f>
        <v>478945.03387500002</v>
      </c>
    </row>
    <row r="62" spans="1:3" s="5" customFormat="1" ht="12.75" customHeight="1" x14ac:dyDescent="0.2">
      <c r="A62" s="21" t="s">
        <v>10</v>
      </c>
      <c r="B62" s="26" t="s">
        <v>73</v>
      </c>
      <c r="C62" s="17">
        <v>34492.5</v>
      </c>
    </row>
    <row r="63" spans="1:3" s="5" customFormat="1" ht="12.75" customHeight="1" x14ac:dyDescent="0.2">
      <c r="A63" s="4"/>
      <c r="B63" s="26" t="s">
        <v>73</v>
      </c>
      <c r="C63" s="17">
        <v>16099.07</v>
      </c>
    </row>
    <row r="64" spans="1:3" s="37" customFormat="1" ht="24.75" customHeight="1" x14ac:dyDescent="0.2">
      <c r="A64" s="38"/>
      <c r="B64" s="35" t="s">
        <v>440</v>
      </c>
      <c r="C64" s="42">
        <f>SUBTOTAL(9,C62:C63)</f>
        <v>50591.57</v>
      </c>
    </row>
    <row r="65" spans="1:3" s="5" customFormat="1" ht="12.75" customHeight="1" x14ac:dyDescent="0.2">
      <c r="A65" s="21" t="s">
        <v>117</v>
      </c>
      <c r="B65" s="26" t="s">
        <v>264</v>
      </c>
      <c r="C65" s="17">
        <v>24834.600000000002</v>
      </c>
    </row>
    <row r="66" spans="1:3" s="5" customFormat="1" ht="12.75" customHeight="1" x14ac:dyDescent="0.2">
      <c r="A66" s="4"/>
      <c r="B66" s="26" t="s">
        <v>347</v>
      </c>
      <c r="C66" s="17">
        <v>8623.130000000001</v>
      </c>
    </row>
    <row r="67" spans="1:3" s="5" customFormat="1" ht="12.75" customHeight="1" x14ac:dyDescent="0.2">
      <c r="A67" s="4"/>
      <c r="B67" s="26" t="s">
        <v>174</v>
      </c>
      <c r="C67" s="17">
        <v>20638.010000000002</v>
      </c>
    </row>
    <row r="68" spans="1:3" s="5" customFormat="1" ht="12.75" customHeight="1" x14ac:dyDescent="0.2">
      <c r="A68" s="4"/>
      <c r="B68" s="23" t="s">
        <v>175</v>
      </c>
      <c r="C68" s="17">
        <v>3219.3</v>
      </c>
    </row>
    <row r="69" spans="1:3" s="5" customFormat="1" ht="12.75" customHeight="1" x14ac:dyDescent="0.2">
      <c r="A69" s="4"/>
      <c r="B69" s="23" t="s">
        <v>175</v>
      </c>
      <c r="C69" s="17">
        <v>3219.3</v>
      </c>
    </row>
    <row r="70" spans="1:3" s="37" customFormat="1" ht="24.75" customHeight="1" x14ac:dyDescent="0.2">
      <c r="A70" s="38"/>
      <c r="B70" s="35" t="s">
        <v>441</v>
      </c>
      <c r="C70" s="42">
        <f>SUBTOTAL(9,C65:C69)</f>
        <v>60534.340000000011</v>
      </c>
    </row>
    <row r="71" spans="1:3" s="5" customFormat="1" ht="12.75" customHeight="1" x14ac:dyDescent="0.2">
      <c r="A71" s="21" t="s">
        <v>119</v>
      </c>
      <c r="B71" s="23" t="s">
        <v>209</v>
      </c>
      <c r="C71" s="17">
        <v>293159.81</v>
      </c>
    </row>
    <row r="72" spans="1:3" s="37" customFormat="1" ht="24.75" customHeight="1" x14ac:dyDescent="0.2">
      <c r="A72" s="36"/>
      <c r="B72" s="35" t="s">
        <v>442</v>
      </c>
      <c r="C72" s="42">
        <f>SUBTOTAL(9,C71:C71)</f>
        <v>293159.81</v>
      </c>
    </row>
    <row r="73" spans="1:3" s="5" customFormat="1" ht="12.75" customHeight="1" x14ac:dyDescent="0.2">
      <c r="A73" s="3" t="s">
        <v>158</v>
      </c>
      <c r="B73" s="23" t="s">
        <v>56</v>
      </c>
      <c r="C73" s="30">
        <v>15165.2</v>
      </c>
    </row>
    <row r="74" spans="1:3" s="5" customFormat="1" ht="12.75" customHeight="1" x14ac:dyDescent="0.2">
      <c r="A74" s="21"/>
      <c r="B74" s="23" t="s">
        <v>176</v>
      </c>
      <c r="C74" s="30">
        <v>9443.5499999999993</v>
      </c>
    </row>
    <row r="75" spans="1:3" s="5" customFormat="1" ht="12.75" customHeight="1" x14ac:dyDescent="0.2">
      <c r="A75" s="21"/>
      <c r="B75" s="23" t="s">
        <v>177</v>
      </c>
      <c r="C75" s="30">
        <v>7839.08</v>
      </c>
    </row>
    <row r="76" spans="1:3" s="37" customFormat="1" ht="24.75" customHeight="1" x14ac:dyDescent="0.2">
      <c r="A76" s="38"/>
      <c r="B76" s="35" t="s">
        <v>443</v>
      </c>
      <c r="C76" s="42">
        <f>SUBTOTAL(9,C73:C75)</f>
        <v>32447.83</v>
      </c>
    </row>
    <row r="77" spans="1:3" s="5" customFormat="1" ht="12.75" customHeight="1" x14ac:dyDescent="0.2">
      <c r="A77" s="21" t="s">
        <v>11</v>
      </c>
      <c r="B77" s="23" t="s">
        <v>208</v>
      </c>
      <c r="C77" s="17">
        <v>68985</v>
      </c>
    </row>
    <row r="78" spans="1:3" s="5" customFormat="1" ht="12.75" customHeight="1" x14ac:dyDescent="0.2">
      <c r="A78" s="4"/>
      <c r="B78" s="26" t="s">
        <v>348</v>
      </c>
      <c r="C78" s="17">
        <v>16371.29</v>
      </c>
    </row>
    <row r="79" spans="1:3" s="37" customFormat="1" ht="24.75" customHeight="1" x14ac:dyDescent="0.2">
      <c r="A79" s="38"/>
      <c r="B79" s="35" t="s">
        <v>444</v>
      </c>
      <c r="C79" s="42">
        <f>SUBTOTAL(9,C77:C78)</f>
        <v>85356.290000000008</v>
      </c>
    </row>
    <row r="80" spans="1:3" s="5" customFormat="1" ht="12.75" customHeight="1" x14ac:dyDescent="0.2">
      <c r="A80" s="21" t="s">
        <v>12</v>
      </c>
      <c r="B80" s="23" t="s">
        <v>178</v>
      </c>
      <c r="C80" s="17">
        <v>7473.38</v>
      </c>
    </row>
    <row r="81" spans="1:3" s="5" customFormat="1" ht="12.75" customHeight="1" x14ac:dyDescent="0.2">
      <c r="A81" s="4"/>
      <c r="B81" s="23" t="s">
        <v>178</v>
      </c>
      <c r="C81" s="17">
        <v>27306.560000000001</v>
      </c>
    </row>
    <row r="82" spans="1:3" s="37" customFormat="1" ht="24.75" customHeight="1" x14ac:dyDescent="0.2">
      <c r="A82" s="38"/>
      <c r="B82" s="35" t="s">
        <v>445</v>
      </c>
      <c r="C82" s="42">
        <f>SUBTOTAL(9,C80:C81)</f>
        <v>34779.94</v>
      </c>
    </row>
    <row r="83" spans="1:3" s="5" customFormat="1" ht="12.75" customHeight="1" x14ac:dyDescent="0.2">
      <c r="A83" s="22" t="s">
        <v>120</v>
      </c>
      <c r="B83" s="26" t="s">
        <v>179</v>
      </c>
      <c r="C83" s="17">
        <v>24900</v>
      </c>
    </row>
    <row r="84" spans="1:3" s="5" customFormat="1" ht="12.75" customHeight="1" x14ac:dyDescent="0.2">
      <c r="A84" s="4"/>
      <c r="B84" s="26" t="s">
        <v>179</v>
      </c>
      <c r="C84" s="17">
        <v>17246.25</v>
      </c>
    </row>
    <row r="85" spans="1:3" s="37" customFormat="1" ht="24.75" customHeight="1" x14ac:dyDescent="0.2">
      <c r="A85" s="38"/>
      <c r="B85" s="35" t="s">
        <v>446</v>
      </c>
      <c r="C85" s="42">
        <f>SUBTOTAL(9,C83:C84)</f>
        <v>42146.25</v>
      </c>
    </row>
    <row r="86" spans="1:3" s="5" customFormat="1" ht="12.75" customHeight="1" x14ac:dyDescent="0.2">
      <c r="A86" s="21" t="s">
        <v>159</v>
      </c>
      <c r="B86" s="26" t="s">
        <v>180</v>
      </c>
      <c r="C86" s="30">
        <f>50210.09</f>
        <v>50210.09</v>
      </c>
    </row>
    <row r="87" spans="1:3" s="37" customFormat="1" ht="24.75" customHeight="1" x14ac:dyDescent="0.2">
      <c r="A87" s="38"/>
      <c r="B87" s="35" t="s">
        <v>447</v>
      </c>
      <c r="C87" s="42">
        <f>SUBTOTAL(9,C86:C86)</f>
        <v>50210.09</v>
      </c>
    </row>
    <row r="88" spans="1:3" s="5" customFormat="1" ht="12.75" customHeight="1" x14ac:dyDescent="0.2">
      <c r="A88" s="21" t="s">
        <v>13</v>
      </c>
      <c r="B88" s="23" t="s">
        <v>55</v>
      </c>
      <c r="C88" s="17">
        <v>172462.5</v>
      </c>
    </row>
    <row r="89" spans="1:3" s="37" customFormat="1" ht="24.75" customHeight="1" x14ac:dyDescent="0.2">
      <c r="A89" s="36"/>
      <c r="B89" s="35" t="s">
        <v>448</v>
      </c>
      <c r="C89" s="42">
        <f>SUBTOTAL(9,C88:C88)</f>
        <v>172462.5</v>
      </c>
    </row>
    <row r="90" spans="1:3" s="5" customFormat="1" ht="12.75" customHeight="1" x14ac:dyDescent="0.2">
      <c r="A90" s="21" t="s">
        <v>14</v>
      </c>
      <c r="B90" s="26" t="s">
        <v>74</v>
      </c>
      <c r="C90" s="17">
        <v>160965</v>
      </c>
    </row>
    <row r="91" spans="1:3" s="37" customFormat="1" ht="24.75" customHeight="1" x14ac:dyDescent="0.2">
      <c r="A91" s="36"/>
      <c r="B91" s="35" t="s">
        <v>449</v>
      </c>
      <c r="C91" s="42">
        <f>SUBTOTAL(9,C90:C90)</f>
        <v>160965</v>
      </c>
    </row>
    <row r="92" spans="1:3" s="5" customFormat="1" ht="12.75" customHeight="1" x14ac:dyDescent="0.2">
      <c r="A92" s="21" t="s">
        <v>121</v>
      </c>
      <c r="B92" s="26" t="s">
        <v>181</v>
      </c>
      <c r="C92" s="17">
        <v>44886.239999999998</v>
      </c>
    </row>
    <row r="93" spans="1:3" s="37" customFormat="1" ht="24.75" customHeight="1" x14ac:dyDescent="0.2">
      <c r="A93" s="36"/>
      <c r="B93" s="35" t="s">
        <v>450</v>
      </c>
      <c r="C93" s="42">
        <f>SUBTOTAL(9,C92:C92)</f>
        <v>44886.239999999998</v>
      </c>
    </row>
    <row r="94" spans="1:3" s="5" customFormat="1" ht="12.75" customHeight="1" x14ac:dyDescent="0.2">
      <c r="A94" s="21" t="s">
        <v>15</v>
      </c>
      <c r="B94" s="23" t="s">
        <v>182</v>
      </c>
      <c r="C94" s="17">
        <v>146968.35</v>
      </c>
    </row>
    <row r="95" spans="1:3" s="5" customFormat="1" ht="12.75" customHeight="1" x14ac:dyDescent="0.2">
      <c r="A95" s="4"/>
      <c r="B95" s="23" t="s">
        <v>182</v>
      </c>
      <c r="C95" s="17">
        <v>7670.07</v>
      </c>
    </row>
    <row r="96" spans="1:3" s="37" customFormat="1" ht="24.75" customHeight="1" x14ac:dyDescent="0.2">
      <c r="A96" s="38"/>
      <c r="B96" s="35" t="s">
        <v>451</v>
      </c>
      <c r="C96" s="42">
        <f>SUBTOTAL(9,C94:C95)</f>
        <v>154638.42000000001</v>
      </c>
    </row>
    <row r="97" spans="1:3" s="5" customFormat="1" ht="12.75" customHeight="1" x14ac:dyDescent="0.2">
      <c r="A97" s="22" t="s">
        <v>16</v>
      </c>
      <c r="B97" s="23" t="s">
        <v>207</v>
      </c>
      <c r="C97" s="17">
        <v>24812.760000000002</v>
      </c>
    </row>
    <row r="98" spans="1:3" s="5" customFormat="1" ht="12.75" customHeight="1" x14ac:dyDescent="0.2">
      <c r="A98" s="4"/>
      <c r="B98" s="23" t="s">
        <v>206</v>
      </c>
      <c r="C98" s="17">
        <v>6253.49</v>
      </c>
    </row>
    <row r="99" spans="1:3" s="37" customFormat="1" ht="24.75" customHeight="1" x14ac:dyDescent="0.2">
      <c r="A99" s="38"/>
      <c r="B99" s="35" t="s">
        <v>452</v>
      </c>
      <c r="C99" s="42">
        <f>SUBTOTAL(9,C97:C98)</f>
        <v>31066.25</v>
      </c>
    </row>
    <row r="100" spans="1:3" s="5" customFormat="1" ht="12.75" customHeight="1" x14ac:dyDescent="0.2">
      <c r="A100" s="21" t="s">
        <v>122</v>
      </c>
      <c r="B100" s="26" t="s">
        <v>183</v>
      </c>
      <c r="C100" s="17">
        <v>1080990.3500000001</v>
      </c>
    </row>
    <row r="101" spans="1:3" s="37" customFormat="1" ht="24.75" customHeight="1" x14ac:dyDescent="0.2">
      <c r="A101" s="38"/>
      <c r="B101" s="35" t="s">
        <v>453</v>
      </c>
      <c r="C101" s="42">
        <f>SUBTOTAL(9,C100:C100)</f>
        <v>1080990.3500000001</v>
      </c>
    </row>
    <row r="102" spans="1:3" s="5" customFormat="1" ht="12.75" customHeight="1" x14ac:dyDescent="0.2">
      <c r="A102" s="21" t="s">
        <v>17</v>
      </c>
      <c r="B102" s="23" t="s">
        <v>86</v>
      </c>
      <c r="C102" s="17">
        <v>2698.02</v>
      </c>
    </row>
    <row r="103" spans="1:3" s="5" customFormat="1" ht="12.75" customHeight="1" x14ac:dyDescent="0.2">
      <c r="A103" s="4"/>
      <c r="B103" s="23" t="s">
        <v>184</v>
      </c>
      <c r="C103" s="17">
        <v>6474.81</v>
      </c>
    </row>
    <row r="104" spans="1:3" s="5" customFormat="1" ht="12.75" customHeight="1" x14ac:dyDescent="0.2">
      <c r="A104" s="4"/>
      <c r="B104" s="23" t="s">
        <v>85</v>
      </c>
      <c r="C104" s="17">
        <v>19013.41</v>
      </c>
    </row>
    <row r="105" spans="1:3" s="37" customFormat="1" ht="24.75" customHeight="1" x14ac:dyDescent="0.2">
      <c r="A105" s="38"/>
      <c r="B105" s="35" t="s">
        <v>454</v>
      </c>
      <c r="C105" s="42">
        <f>SUBTOTAL(9,C102:C104)</f>
        <v>28186.239999999998</v>
      </c>
    </row>
    <row r="106" spans="1:3" s="5" customFormat="1" ht="12.75" customHeight="1" x14ac:dyDescent="0.2">
      <c r="A106" s="22" t="s">
        <v>123</v>
      </c>
      <c r="B106" s="26" t="s">
        <v>185</v>
      </c>
      <c r="C106" s="17">
        <v>11210.06</v>
      </c>
    </row>
    <row r="107" spans="1:3" s="5" customFormat="1" ht="12.75" customHeight="1" x14ac:dyDescent="0.2">
      <c r="A107" s="4"/>
      <c r="B107" s="26" t="s">
        <v>185</v>
      </c>
      <c r="C107" s="17">
        <v>2293.75</v>
      </c>
    </row>
    <row r="108" spans="1:3" s="5" customFormat="1" ht="12.75" customHeight="1" x14ac:dyDescent="0.2">
      <c r="A108" s="4"/>
      <c r="B108" s="26" t="s">
        <v>185</v>
      </c>
      <c r="C108" s="17">
        <v>37366.879999999997</v>
      </c>
    </row>
    <row r="109" spans="1:3" s="37" customFormat="1" ht="24.75" customHeight="1" x14ac:dyDescent="0.2">
      <c r="A109" s="38"/>
      <c r="B109" s="35" t="s">
        <v>455</v>
      </c>
      <c r="C109" s="42">
        <f>SUBTOTAL(9,C106:C108)</f>
        <v>50870.689999999995</v>
      </c>
    </row>
    <row r="110" spans="1:3" s="5" customFormat="1" ht="12.75" customHeight="1" x14ac:dyDescent="0.2">
      <c r="A110" s="21" t="s">
        <v>124</v>
      </c>
      <c r="B110" s="26" t="s">
        <v>186</v>
      </c>
      <c r="C110" s="17">
        <v>26904.16</v>
      </c>
    </row>
    <row r="111" spans="1:3" s="5" customFormat="1" ht="12.75" customHeight="1" x14ac:dyDescent="0.2">
      <c r="A111" s="4"/>
      <c r="B111" s="26" t="s">
        <v>205</v>
      </c>
      <c r="C111" s="17">
        <v>3684.61</v>
      </c>
    </row>
    <row r="112" spans="1:3" s="37" customFormat="1" ht="24.75" customHeight="1" x14ac:dyDescent="0.2">
      <c r="A112" s="38"/>
      <c r="B112" s="35" t="s">
        <v>456</v>
      </c>
      <c r="C112" s="42">
        <f>SUBTOTAL(9,C110:C111)</f>
        <v>30588.77</v>
      </c>
    </row>
    <row r="113" spans="1:3" s="5" customFormat="1" ht="12.75" customHeight="1" x14ac:dyDescent="0.2">
      <c r="A113" s="21" t="s">
        <v>18</v>
      </c>
      <c r="B113" s="23" t="s">
        <v>187</v>
      </c>
      <c r="C113" s="17">
        <v>290612</v>
      </c>
    </row>
    <row r="114" spans="1:3" s="37" customFormat="1" ht="24.75" customHeight="1" x14ac:dyDescent="0.2">
      <c r="A114" s="38"/>
      <c r="B114" s="35" t="s">
        <v>457</v>
      </c>
      <c r="C114" s="42">
        <f>SUBTOTAL(9,C113:C113)</f>
        <v>290612</v>
      </c>
    </row>
    <row r="115" spans="1:3" s="5" customFormat="1" ht="12.75" customHeight="1" x14ac:dyDescent="0.2">
      <c r="A115" s="21" t="s">
        <v>125</v>
      </c>
      <c r="B115" s="26" t="s">
        <v>188</v>
      </c>
      <c r="C115" s="17">
        <v>69214.95</v>
      </c>
    </row>
    <row r="116" spans="1:3" s="37" customFormat="1" ht="24.75" customHeight="1" x14ac:dyDescent="0.2">
      <c r="A116" s="36"/>
      <c r="B116" s="35" t="s">
        <v>458</v>
      </c>
      <c r="C116" s="42">
        <f>SUBTOTAL(9,C115:C115)</f>
        <v>69214.95</v>
      </c>
    </row>
    <row r="117" spans="1:3" s="5" customFormat="1" ht="12.75" customHeight="1" x14ac:dyDescent="0.2">
      <c r="A117" s="22" t="s">
        <v>19</v>
      </c>
      <c r="B117" s="26" t="s">
        <v>58</v>
      </c>
      <c r="C117" s="17">
        <v>56381.440000000002</v>
      </c>
    </row>
    <row r="118" spans="1:3" s="37" customFormat="1" ht="24.75" customHeight="1" x14ac:dyDescent="0.2">
      <c r="A118" s="34"/>
      <c r="B118" s="35" t="s">
        <v>459</v>
      </c>
      <c r="C118" s="42">
        <f>SUBTOTAL(9,C117:C117)</f>
        <v>56381.440000000002</v>
      </c>
    </row>
    <row r="119" spans="1:3" s="5" customFormat="1" ht="12.75" customHeight="1" x14ac:dyDescent="0.2">
      <c r="A119" s="21" t="s">
        <v>126</v>
      </c>
      <c r="B119" s="23" t="s">
        <v>189</v>
      </c>
      <c r="C119" s="17">
        <v>7923.28</v>
      </c>
    </row>
    <row r="120" spans="1:3" s="5" customFormat="1" ht="12.75" customHeight="1" x14ac:dyDescent="0.2">
      <c r="A120" s="4"/>
      <c r="B120" s="23" t="s">
        <v>189</v>
      </c>
      <c r="C120" s="17">
        <v>27411.15</v>
      </c>
    </row>
    <row r="121" spans="1:3" s="5" customFormat="1" ht="12.75" customHeight="1" x14ac:dyDescent="0.2">
      <c r="A121" s="4"/>
      <c r="B121" s="26" t="s">
        <v>190</v>
      </c>
      <c r="C121" s="17">
        <v>6323.63</v>
      </c>
    </row>
    <row r="122" spans="1:3" s="5" customFormat="1" ht="12.75" customHeight="1" x14ac:dyDescent="0.2">
      <c r="A122" s="4"/>
      <c r="B122" s="26" t="s">
        <v>191</v>
      </c>
      <c r="C122" s="17">
        <v>2809.9900000000002</v>
      </c>
    </row>
    <row r="123" spans="1:3" s="37" customFormat="1" ht="24.75" customHeight="1" x14ac:dyDescent="0.2">
      <c r="A123" s="38"/>
      <c r="B123" s="35" t="s">
        <v>460</v>
      </c>
      <c r="C123" s="42">
        <f>SUBTOTAL(9,C119:C122)</f>
        <v>44468.049999999996</v>
      </c>
    </row>
    <row r="124" spans="1:3" s="5" customFormat="1" ht="12.75" customHeight="1" x14ac:dyDescent="0.2">
      <c r="A124" s="22" t="s">
        <v>20</v>
      </c>
      <c r="B124" s="8" t="s">
        <v>192</v>
      </c>
      <c r="C124" s="17">
        <f>142000*1.14975</f>
        <v>163264.5</v>
      </c>
    </row>
    <row r="125" spans="1:3" s="5" customFormat="1" ht="12.75" customHeight="1" x14ac:dyDescent="0.2">
      <c r="A125" s="22"/>
      <c r="B125" s="26" t="s">
        <v>193</v>
      </c>
      <c r="C125" s="17">
        <v>90508.33</v>
      </c>
    </row>
    <row r="126" spans="1:3" s="37" customFormat="1" ht="24.75" customHeight="1" x14ac:dyDescent="0.2">
      <c r="A126" s="34"/>
      <c r="B126" s="35" t="s">
        <v>461</v>
      </c>
      <c r="C126" s="42">
        <f>SUBTOTAL(9,C124:C124)</f>
        <v>163264.5</v>
      </c>
    </row>
    <row r="127" spans="1:3" s="5" customFormat="1" ht="12.75" customHeight="1" x14ac:dyDescent="0.2">
      <c r="A127" s="21" t="s">
        <v>127</v>
      </c>
      <c r="B127" s="26" t="s">
        <v>194</v>
      </c>
      <c r="C127" s="17">
        <v>33342.75</v>
      </c>
    </row>
    <row r="128" spans="1:3" s="37" customFormat="1" ht="24.75" customHeight="1" x14ac:dyDescent="0.2">
      <c r="A128" s="36"/>
      <c r="B128" s="35" t="s">
        <v>462</v>
      </c>
      <c r="C128" s="42">
        <f>SUBTOTAL(9,C127:C127)</f>
        <v>33342.75</v>
      </c>
    </row>
    <row r="129" spans="1:3" s="5" customFormat="1" ht="12.75" customHeight="1" x14ac:dyDescent="0.2">
      <c r="A129" s="21" t="s">
        <v>21</v>
      </c>
      <c r="B129" s="23" t="s">
        <v>75</v>
      </c>
      <c r="C129" s="17">
        <v>2141.9</v>
      </c>
    </row>
    <row r="130" spans="1:3" s="5" customFormat="1" ht="12.75" customHeight="1" x14ac:dyDescent="0.2">
      <c r="A130" s="4"/>
      <c r="B130" s="26" t="s">
        <v>195</v>
      </c>
      <c r="C130" s="17">
        <v>36565.620000000003</v>
      </c>
    </row>
    <row r="131" spans="1:3" s="37" customFormat="1" ht="24.75" customHeight="1" x14ac:dyDescent="0.2">
      <c r="A131" s="38"/>
      <c r="B131" s="35" t="s">
        <v>463</v>
      </c>
      <c r="C131" s="42">
        <f>SUBTOTAL(9,C129:C130)</f>
        <v>38707.520000000004</v>
      </c>
    </row>
    <row r="132" spans="1:3" s="5" customFormat="1" ht="12.75" customHeight="1" x14ac:dyDescent="0.2">
      <c r="A132" s="21" t="s">
        <v>128</v>
      </c>
      <c r="B132" s="26" t="s">
        <v>196</v>
      </c>
      <c r="C132" s="17">
        <v>127162.35</v>
      </c>
    </row>
    <row r="133" spans="1:3" s="37" customFormat="1" ht="24.75" customHeight="1" x14ac:dyDescent="0.2">
      <c r="A133" s="38"/>
      <c r="B133" s="35" t="s">
        <v>464</v>
      </c>
      <c r="C133" s="42">
        <f>SUBTOTAL(9,C132:C132)</f>
        <v>127162.35</v>
      </c>
    </row>
    <row r="134" spans="1:3" s="5" customFormat="1" ht="12.75" customHeight="1" x14ac:dyDescent="0.2">
      <c r="A134" s="22" t="s">
        <v>22</v>
      </c>
      <c r="B134" s="8" t="s">
        <v>197</v>
      </c>
      <c r="C134" s="17">
        <f>(7339.76+75093.6)*1.14975</f>
        <v>94777.75566000001</v>
      </c>
    </row>
    <row r="135" spans="1:3" s="5" customFormat="1" ht="12.75" customHeight="1" x14ac:dyDescent="0.2">
      <c r="A135" s="22"/>
      <c r="B135" s="26" t="s">
        <v>198</v>
      </c>
      <c r="C135" s="17">
        <v>146616.12</v>
      </c>
    </row>
    <row r="136" spans="1:3" s="5" customFormat="1" ht="12.75" customHeight="1" x14ac:dyDescent="0.2">
      <c r="A136" s="4"/>
      <c r="B136" s="26" t="s">
        <v>199</v>
      </c>
      <c r="C136" s="17">
        <f>76445.6*1.14975</f>
        <v>87893.328600000008</v>
      </c>
    </row>
    <row r="137" spans="1:3" s="37" customFormat="1" ht="24.75" customHeight="1" x14ac:dyDescent="0.2">
      <c r="A137" s="38"/>
      <c r="B137" s="35" t="s">
        <v>465</v>
      </c>
      <c r="C137" s="42">
        <f>SUBTOTAL(9,C134:C136)</f>
        <v>329287.20426000003</v>
      </c>
    </row>
    <row r="138" spans="1:3" s="5" customFormat="1" ht="12.75" customHeight="1" x14ac:dyDescent="0.2">
      <c r="A138" s="22" t="s">
        <v>23</v>
      </c>
      <c r="B138" s="26" t="s">
        <v>200</v>
      </c>
      <c r="C138" s="17">
        <v>218961.38</v>
      </c>
    </row>
    <row r="139" spans="1:3" s="37" customFormat="1" ht="24.75" customHeight="1" x14ac:dyDescent="0.2">
      <c r="A139" s="38"/>
      <c r="B139" s="35" t="s">
        <v>466</v>
      </c>
      <c r="C139" s="42">
        <f>SUBTOTAL(9,C138:C138)</f>
        <v>218961.38</v>
      </c>
    </row>
    <row r="140" spans="1:3" s="5" customFormat="1" ht="12.75" customHeight="1" x14ac:dyDescent="0.2">
      <c r="A140" s="21" t="s">
        <v>24</v>
      </c>
      <c r="B140" s="26" t="s">
        <v>204</v>
      </c>
      <c r="C140" s="17">
        <f>38459.14+135670.5</f>
        <v>174129.64</v>
      </c>
    </row>
    <row r="141" spans="1:3" s="5" customFormat="1" ht="12.75" customHeight="1" x14ac:dyDescent="0.2">
      <c r="A141" s="21"/>
      <c r="B141" s="8" t="s">
        <v>203</v>
      </c>
      <c r="C141" s="17">
        <f>84097.31+330668.1</f>
        <v>414765.41</v>
      </c>
    </row>
    <row r="142" spans="1:3" s="5" customFormat="1" ht="12.75" customHeight="1" x14ac:dyDescent="0.2">
      <c r="A142" s="21"/>
      <c r="B142" s="26" t="s">
        <v>202</v>
      </c>
      <c r="C142" s="17">
        <f>287600*1.14975</f>
        <v>330668.10000000003</v>
      </c>
    </row>
    <row r="143" spans="1:3" s="5" customFormat="1" ht="12.75" customHeight="1" x14ac:dyDescent="0.2">
      <c r="A143" s="4"/>
      <c r="B143" s="26" t="s">
        <v>201</v>
      </c>
      <c r="C143" s="17">
        <f>118000*1.14975</f>
        <v>135670.5</v>
      </c>
    </row>
    <row r="144" spans="1:3" s="37" customFormat="1" ht="24.75" customHeight="1" x14ac:dyDescent="0.2">
      <c r="A144" s="38"/>
      <c r="B144" s="35" t="s">
        <v>467</v>
      </c>
      <c r="C144" s="42">
        <f>SUBTOTAL(9,C140:C143)</f>
        <v>1055233.6500000001</v>
      </c>
    </row>
    <row r="145" spans="1:3" s="5" customFormat="1" ht="12.75" customHeight="1" x14ac:dyDescent="0.2">
      <c r="A145" s="21" t="s">
        <v>25</v>
      </c>
      <c r="B145" s="23" t="s">
        <v>59</v>
      </c>
      <c r="C145" s="17">
        <v>182810.25</v>
      </c>
    </row>
    <row r="146" spans="1:3" s="37" customFormat="1" ht="24.75" customHeight="1" x14ac:dyDescent="0.2">
      <c r="A146" s="36"/>
      <c r="B146" s="35" t="s">
        <v>468</v>
      </c>
      <c r="C146" s="42">
        <f>SUBTOTAL(9,C145:C145)</f>
        <v>182810.25</v>
      </c>
    </row>
    <row r="147" spans="1:3" s="5" customFormat="1" ht="12.75" customHeight="1" x14ac:dyDescent="0.2">
      <c r="A147" s="22" t="s">
        <v>129</v>
      </c>
      <c r="B147" s="23" t="s">
        <v>210</v>
      </c>
      <c r="C147" s="17">
        <v>27020.86</v>
      </c>
    </row>
    <row r="148" spans="1:3" s="37" customFormat="1" ht="24.75" customHeight="1" x14ac:dyDescent="0.2">
      <c r="A148" s="34"/>
      <c r="B148" s="35" t="s">
        <v>469</v>
      </c>
      <c r="C148" s="42">
        <f>SUBTOTAL(9,C147:C147)</f>
        <v>27020.86</v>
      </c>
    </row>
    <row r="149" spans="1:3" s="5" customFormat="1" ht="12.75" customHeight="1" x14ac:dyDescent="0.2">
      <c r="A149" s="22" t="s">
        <v>26</v>
      </c>
      <c r="B149" s="23" t="s">
        <v>211</v>
      </c>
      <c r="C149" s="17">
        <v>39555.360000000001</v>
      </c>
    </row>
    <row r="150" spans="1:3" s="37" customFormat="1" ht="24.75" customHeight="1" x14ac:dyDescent="0.2">
      <c r="A150" s="34"/>
      <c r="B150" s="35" t="s">
        <v>470</v>
      </c>
      <c r="C150" s="42">
        <f>SUBTOTAL(9,C149:C149)</f>
        <v>39555.360000000001</v>
      </c>
    </row>
    <row r="151" spans="1:3" s="5" customFormat="1" ht="12.75" customHeight="1" x14ac:dyDescent="0.2">
      <c r="A151" s="21" t="s">
        <v>130</v>
      </c>
      <c r="B151" s="23" t="s">
        <v>212</v>
      </c>
      <c r="C151" s="17">
        <v>2036.8</v>
      </c>
    </row>
    <row r="152" spans="1:3" s="5" customFormat="1" ht="12.75" customHeight="1" x14ac:dyDescent="0.2">
      <c r="A152" s="4"/>
      <c r="B152" s="23" t="s">
        <v>212</v>
      </c>
      <c r="C152" s="17">
        <v>2053.19</v>
      </c>
    </row>
    <row r="153" spans="1:3" s="5" customFormat="1" ht="12.75" customHeight="1" x14ac:dyDescent="0.2">
      <c r="A153" s="4"/>
      <c r="B153" s="23" t="s">
        <v>212</v>
      </c>
      <c r="C153" s="17">
        <v>2033.55</v>
      </c>
    </row>
    <row r="154" spans="1:3" s="5" customFormat="1" ht="12.75" customHeight="1" x14ac:dyDescent="0.2">
      <c r="A154" s="4"/>
      <c r="B154" s="23" t="s">
        <v>212</v>
      </c>
      <c r="C154" s="17">
        <v>3420.82</v>
      </c>
    </row>
    <row r="155" spans="1:3" s="5" customFormat="1" ht="12.75" customHeight="1" x14ac:dyDescent="0.2">
      <c r="A155" s="4"/>
      <c r="B155" s="23" t="s">
        <v>212</v>
      </c>
      <c r="C155" s="17">
        <v>2877.4900000000002</v>
      </c>
    </row>
    <row r="156" spans="1:3" s="5" customFormat="1" ht="12.75" customHeight="1" x14ac:dyDescent="0.2">
      <c r="A156" s="4"/>
      <c r="B156" s="23" t="s">
        <v>212</v>
      </c>
      <c r="C156" s="17">
        <v>2355.2000000000003</v>
      </c>
    </row>
    <row r="157" spans="1:3" s="5" customFormat="1" ht="12.75" customHeight="1" x14ac:dyDescent="0.2">
      <c r="A157" s="4"/>
      <c r="B157" s="23" t="s">
        <v>212</v>
      </c>
      <c r="C157" s="17">
        <v>2818.7400000000002</v>
      </c>
    </row>
    <row r="158" spans="1:3" s="5" customFormat="1" ht="12.75" customHeight="1" x14ac:dyDescent="0.2">
      <c r="A158" s="4"/>
      <c r="B158" s="23" t="s">
        <v>212</v>
      </c>
      <c r="C158" s="17">
        <v>3927.5</v>
      </c>
    </row>
    <row r="159" spans="1:3" s="5" customFormat="1" ht="12.75" customHeight="1" x14ac:dyDescent="0.2">
      <c r="A159" s="4"/>
      <c r="B159" s="23" t="s">
        <v>212</v>
      </c>
      <c r="C159" s="17">
        <v>4647.41</v>
      </c>
    </row>
    <row r="160" spans="1:3" s="37" customFormat="1" ht="24.75" customHeight="1" x14ac:dyDescent="0.2">
      <c r="A160" s="38"/>
      <c r="B160" s="35" t="s">
        <v>471</v>
      </c>
      <c r="C160" s="42">
        <f>SUBTOTAL(9,C151:C159)</f>
        <v>26170.7</v>
      </c>
    </row>
    <row r="161" spans="1:3" s="5" customFormat="1" ht="12.75" customHeight="1" x14ac:dyDescent="0.2">
      <c r="A161" s="21" t="s">
        <v>27</v>
      </c>
      <c r="B161" s="23" t="s">
        <v>76</v>
      </c>
      <c r="C161" s="17">
        <v>2731.81</v>
      </c>
    </row>
    <row r="162" spans="1:3" s="5" customFormat="1" ht="12.75" customHeight="1" x14ac:dyDescent="0.2">
      <c r="A162" s="4"/>
      <c r="B162" s="23" t="s">
        <v>76</v>
      </c>
      <c r="C162" s="17">
        <v>2276.3200000000002</v>
      </c>
    </row>
    <row r="163" spans="1:3" s="5" customFormat="1" ht="12.75" customHeight="1" x14ac:dyDescent="0.2">
      <c r="A163" s="4"/>
      <c r="B163" s="23" t="s">
        <v>76</v>
      </c>
      <c r="C163" s="17">
        <v>4461.03</v>
      </c>
    </row>
    <row r="164" spans="1:3" s="5" customFormat="1" ht="12.75" customHeight="1" x14ac:dyDescent="0.2">
      <c r="A164" s="4"/>
      <c r="B164" s="23" t="s">
        <v>214</v>
      </c>
      <c r="C164" s="17">
        <v>20281.59</v>
      </c>
    </row>
    <row r="165" spans="1:3" s="5" customFormat="1" ht="12.75" customHeight="1" x14ac:dyDescent="0.2">
      <c r="A165" s="4"/>
      <c r="B165" s="23" t="s">
        <v>213</v>
      </c>
      <c r="C165" s="17">
        <v>2090.5700000000002</v>
      </c>
    </row>
    <row r="166" spans="1:3" s="5" customFormat="1" ht="12.75" customHeight="1" x14ac:dyDescent="0.2">
      <c r="A166" s="4"/>
      <c r="B166" s="23" t="s">
        <v>76</v>
      </c>
      <c r="C166" s="17">
        <v>6267.29</v>
      </c>
    </row>
    <row r="167" spans="1:3" s="5" customFormat="1" ht="12.75" customHeight="1" x14ac:dyDescent="0.2">
      <c r="A167" s="4"/>
      <c r="B167" s="23" t="s">
        <v>76</v>
      </c>
      <c r="C167" s="17">
        <v>3174.86</v>
      </c>
    </row>
    <row r="168" spans="1:3" s="5" customFormat="1" ht="12.75" customHeight="1" x14ac:dyDescent="0.2">
      <c r="A168" s="4"/>
      <c r="B168" s="23" t="s">
        <v>213</v>
      </c>
      <c r="C168" s="17">
        <v>2763.18</v>
      </c>
    </row>
    <row r="169" spans="1:3" s="5" customFormat="1" ht="12.75" customHeight="1" x14ac:dyDescent="0.2">
      <c r="A169" s="4"/>
      <c r="B169" s="23" t="s">
        <v>76</v>
      </c>
      <c r="C169" s="17">
        <v>3752.78</v>
      </c>
    </row>
    <row r="170" spans="1:3" s="5" customFormat="1" ht="12.75" customHeight="1" x14ac:dyDescent="0.2">
      <c r="A170" s="4"/>
      <c r="B170" s="23" t="s">
        <v>76</v>
      </c>
      <c r="C170" s="17">
        <v>2343.0100000000002</v>
      </c>
    </row>
    <row r="171" spans="1:3" s="37" customFormat="1" ht="24.75" customHeight="1" x14ac:dyDescent="0.2">
      <c r="A171" s="38"/>
      <c r="B171" s="35" t="s">
        <v>472</v>
      </c>
      <c r="C171" s="42">
        <f>SUBTOTAL(9,C161:C170)</f>
        <v>50142.44</v>
      </c>
    </row>
    <row r="172" spans="1:3" s="5" customFormat="1" ht="12.75" customHeight="1" x14ac:dyDescent="0.2">
      <c r="A172" s="21" t="s">
        <v>131</v>
      </c>
      <c r="B172" s="26" t="s">
        <v>143</v>
      </c>
      <c r="C172" s="17">
        <v>3321093.12</v>
      </c>
    </row>
    <row r="173" spans="1:3" s="5" customFormat="1" ht="12.75" customHeight="1" x14ac:dyDescent="0.2">
      <c r="A173" s="4"/>
      <c r="B173" s="26" t="s">
        <v>143</v>
      </c>
      <c r="C173" s="17">
        <v>52436.42</v>
      </c>
    </row>
    <row r="174" spans="1:3" s="37" customFormat="1" ht="24.75" customHeight="1" x14ac:dyDescent="0.2">
      <c r="A174" s="38"/>
      <c r="B174" s="35" t="s">
        <v>473</v>
      </c>
      <c r="C174" s="42">
        <f>SUBTOTAL(9,C172:C173)</f>
        <v>3373529.54</v>
      </c>
    </row>
    <row r="175" spans="1:3" s="5" customFormat="1" ht="12.75" customHeight="1" x14ac:dyDescent="0.2">
      <c r="A175" s="21" t="s">
        <v>132</v>
      </c>
      <c r="B175" s="26" t="s">
        <v>349</v>
      </c>
      <c r="C175" s="17">
        <v>16713.93</v>
      </c>
    </row>
    <row r="176" spans="1:3" s="5" customFormat="1" ht="12.75" customHeight="1" x14ac:dyDescent="0.2">
      <c r="A176" s="4"/>
      <c r="B176" s="26" t="s">
        <v>349</v>
      </c>
      <c r="C176" s="17">
        <v>6677.75</v>
      </c>
    </row>
    <row r="177" spans="1:3" s="5" customFormat="1" ht="12.75" customHeight="1" x14ac:dyDescent="0.2">
      <c r="A177" s="4"/>
      <c r="B177" s="26" t="s">
        <v>349</v>
      </c>
      <c r="C177" s="17">
        <v>5498.1</v>
      </c>
    </row>
    <row r="178" spans="1:3" s="37" customFormat="1" ht="24.75" customHeight="1" x14ac:dyDescent="0.2">
      <c r="A178" s="38"/>
      <c r="B178" s="35" t="s">
        <v>474</v>
      </c>
      <c r="C178" s="42">
        <f>SUBTOTAL(9,C175:C177)</f>
        <v>28889.78</v>
      </c>
    </row>
    <row r="179" spans="1:3" s="5" customFormat="1" ht="12.75" customHeight="1" x14ac:dyDescent="0.2">
      <c r="A179" s="21" t="s">
        <v>133</v>
      </c>
      <c r="B179" s="26" t="s">
        <v>215</v>
      </c>
      <c r="C179" s="17">
        <v>2511904.25</v>
      </c>
    </row>
    <row r="180" spans="1:3" s="5" customFormat="1" ht="12.75" customHeight="1" x14ac:dyDescent="0.2">
      <c r="A180" s="4"/>
      <c r="B180" s="26" t="s">
        <v>215</v>
      </c>
      <c r="C180" s="17">
        <v>125595.21</v>
      </c>
    </row>
    <row r="181" spans="1:3" s="5" customFormat="1" ht="12.75" customHeight="1" x14ac:dyDescent="0.2">
      <c r="A181" s="4"/>
      <c r="B181" s="26" t="s">
        <v>216</v>
      </c>
      <c r="C181" s="17">
        <v>405297.22000000003</v>
      </c>
    </row>
    <row r="182" spans="1:3" s="37" customFormat="1" ht="24.75" customHeight="1" x14ac:dyDescent="0.2">
      <c r="A182" s="38"/>
      <c r="B182" s="35" t="s">
        <v>475</v>
      </c>
      <c r="C182" s="42">
        <f>SUBTOTAL(9,C179:C181)</f>
        <v>3042796.68</v>
      </c>
    </row>
    <row r="183" spans="1:3" s="5" customFormat="1" ht="12.75" customHeight="1" x14ac:dyDescent="0.2">
      <c r="A183" s="22" t="s">
        <v>28</v>
      </c>
      <c r="B183" s="26" t="s">
        <v>29</v>
      </c>
      <c r="C183" s="17">
        <v>387132.88</v>
      </c>
    </row>
    <row r="184" spans="1:3" s="37" customFormat="1" ht="24.75" customHeight="1" x14ac:dyDescent="0.2">
      <c r="A184" s="38"/>
      <c r="B184" s="35" t="s">
        <v>476</v>
      </c>
      <c r="C184" s="42">
        <f>SUBTOTAL(9,C183:C183)</f>
        <v>387132.88</v>
      </c>
    </row>
    <row r="185" spans="1:3" s="5" customFormat="1" ht="12.75" customHeight="1" x14ac:dyDescent="0.2">
      <c r="A185" s="21" t="s">
        <v>134</v>
      </c>
      <c r="B185" s="26" t="s">
        <v>217</v>
      </c>
      <c r="C185" s="17">
        <v>224121.92</v>
      </c>
    </row>
    <row r="186" spans="1:3" s="37" customFormat="1" ht="24.75" customHeight="1" x14ac:dyDescent="0.2">
      <c r="A186" s="36"/>
      <c r="B186" s="35" t="s">
        <v>477</v>
      </c>
      <c r="C186" s="42">
        <f>SUBTOTAL(9,C185:C185)</f>
        <v>224121.92</v>
      </c>
    </row>
    <row r="187" spans="1:3" s="5" customFormat="1" ht="12.75" customHeight="1" x14ac:dyDescent="0.2">
      <c r="A187" s="22" t="s">
        <v>30</v>
      </c>
      <c r="B187" s="26" t="s">
        <v>61</v>
      </c>
      <c r="C187" s="17">
        <v>36441.33</v>
      </c>
    </row>
    <row r="188" spans="1:3" s="37" customFormat="1" ht="24.75" customHeight="1" x14ac:dyDescent="0.2">
      <c r="A188" s="34"/>
      <c r="B188" s="35" t="s">
        <v>478</v>
      </c>
      <c r="C188" s="42">
        <f>SUBTOTAL(9,C187:C187)</f>
        <v>36441.33</v>
      </c>
    </row>
    <row r="189" spans="1:3" s="5" customFormat="1" ht="12.75" customHeight="1" x14ac:dyDescent="0.2">
      <c r="A189" s="21" t="s">
        <v>31</v>
      </c>
      <c r="B189" s="26" t="s">
        <v>77</v>
      </c>
      <c r="C189" s="17">
        <f>31755*1.14975</f>
        <v>36510.311249999999</v>
      </c>
    </row>
    <row r="190" spans="1:3" s="5" customFormat="1" ht="12.75" customHeight="1" x14ac:dyDescent="0.2">
      <c r="A190" s="4"/>
      <c r="B190" s="23" t="s">
        <v>218</v>
      </c>
      <c r="C190" s="17">
        <v>3098.57</v>
      </c>
    </row>
    <row r="191" spans="1:3" s="37" customFormat="1" ht="24.75" customHeight="1" x14ac:dyDescent="0.2">
      <c r="A191" s="38"/>
      <c r="B191" s="35" t="s">
        <v>479</v>
      </c>
      <c r="C191" s="42">
        <f>SUBTOTAL(9,C189:C190)</f>
        <v>39608.881249999999</v>
      </c>
    </row>
    <row r="192" spans="1:3" s="5" customFormat="1" ht="12.75" customHeight="1" x14ac:dyDescent="0.2">
      <c r="A192" s="21" t="s">
        <v>32</v>
      </c>
      <c r="B192" s="26" t="s">
        <v>87</v>
      </c>
      <c r="C192" s="17">
        <v>180563.07</v>
      </c>
    </row>
    <row r="193" spans="1:3" s="37" customFormat="1" ht="24.75" customHeight="1" x14ac:dyDescent="0.2">
      <c r="A193" s="38"/>
      <c r="B193" s="35" t="s">
        <v>480</v>
      </c>
      <c r="C193" s="42">
        <f>SUBTOTAL(9,C192:C192)</f>
        <v>180563.07</v>
      </c>
    </row>
    <row r="194" spans="1:3" s="5" customFormat="1" ht="12.75" customHeight="1" x14ac:dyDescent="0.2">
      <c r="A194" s="21" t="s">
        <v>33</v>
      </c>
      <c r="B194" s="26" t="s">
        <v>79</v>
      </c>
      <c r="C194" s="17">
        <v>31407.49</v>
      </c>
    </row>
    <row r="195" spans="1:3" s="5" customFormat="1" ht="12.75" customHeight="1" x14ac:dyDescent="0.2">
      <c r="A195" s="4"/>
      <c r="B195" s="26" t="s">
        <v>78</v>
      </c>
      <c r="C195" s="17">
        <v>11216.960000000001</v>
      </c>
    </row>
    <row r="196" spans="1:3" s="5" customFormat="1" ht="12.75" customHeight="1" x14ac:dyDescent="0.2">
      <c r="A196" s="4"/>
      <c r="B196" s="23" t="s">
        <v>80</v>
      </c>
      <c r="C196" s="17">
        <v>2243.39</v>
      </c>
    </row>
    <row r="197" spans="1:3" s="37" customFormat="1" ht="24.75" customHeight="1" x14ac:dyDescent="0.2">
      <c r="A197" s="38"/>
      <c r="B197" s="35" t="s">
        <v>481</v>
      </c>
      <c r="C197" s="42">
        <f>SUBTOTAL(9,C194:C196)</f>
        <v>44867.840000000004</v>
      </c>
    </row>
    <row r="198" spans="1:3" s="5" customFormat="1" ht="12.75" customHeight="1" x14ac:dyDescent="0.2">
      <c r="A198" s="21" t="s">
        <v>34</v>
      </c>
      <c r="B198" s="23" t="s">
        <v>35</v>
      </c>
      <c r="C198" s="17">
        <v>34492.5</v>
      </c>
    </row>
    <row r="199" spans="1:3" s="5" customFormat="1" ht="12.75" customHeight="1" x14ac:dyDescent="0.2">
      <c r="A199" s="4"/>
      <c r="B199" s="23" t="s">
        <v>35</v>
      </c>
      <c r="C199" s="17">
        <v>8933.27</v>
      </c>
    </row>
    <row r="200" spans="1:3" s="5" customFormat="1" ht="12.75" customHeight="1" x14ac:dyDescent="0.2">
      <c r="A200" s="4"/>
      <c r="B200" s="23" t="s">
        <v>35</v>
      </c>
      <c r="C200" s="17">
        <v>2058.0500000000002</v>
      </c>
    </row>
    <row r="201" spans="1:3" s="37" customFormat="1" ht="24.75" customHeight="1" x14ac:dyDescent="0.2">
      <c r="A201" s="38"/>
      <c r="B201" s="35" t="s">
        <v>482</v>
      </c>
      <c r="C201" s="42">
        <f>SUBTOTAL(9,C198:C200)</f>
        <v>45483.820000000007</v>
      </c>
    </row>
    <row r="202" spans="1:3" s="5" customFormat="1" ht="12.75" customHeight="1" x14ac:dyDescent="0.2">
      <c r="A202" s="21" t="s">
        <v>135</v>
      </c>
      <c r="B202" s="23" t="s">
        <v>60</v>
      </c>
      <c r="C202" s="17">
        <v>24949.58</v>
      </c>
    </row>
    <row r="203" spans="1:3" s="5" customFormat="1" ht="12.75" customHeight="1" x14ac:dyDescent="0.2">
      <c r="A203" s="4"/>
      <c r="B203" s="23" t="s">
        <v>60</v>
      </c>
      <c r="C203" s="17">
        <v>2269.15</v>
      </c>
    </row>
    <row r="204" spans="1:3" s="37" customFormat="1" ht="24.75" customHeight="1" x14ac:dyDescent="0.2">
      <c r="A204" s="38"/>
      <c r="B204" s="35" t="s">
        <v>483</v>
      </c>
      <c r="C204" s="42">
        <f>SUBTOTAL(9,C202:C203)</f>
        <v>27218.730000000003</v>
      </c>
    </row>
    <row r="205" spans="1:3" s="5" customFormat="1" ht="12.75" customHeight="1" x14ac:dyDescent="0.2">
      <c r="A205" s="22" t="s">
        <v>36</v>
      </c>
      <c r="B205" s="23" t="s">
        <v>219</v>
      </c>
      <c r="C205" s="17">
        <v>1022818.91</v>
      </c>
    </row>
    <row r="206" spans="1:3" s="37" customFormat="1" ht="24.75" customHeight="1" x14ac:dyDescent="0.2">
      <c r="A206" s="38"/>
      <c r="B206" s="35" t="s">
        <v>484</v>
      </c>
      <c r="C206" s="42">
        <f>SUBTOTAL(9,C205:C205)</f>
        <v>1022818.91</v>
      </c>
    </row>
    <row r="207" spans="1:3" s="5" customFormat="1" ht="12.75" customHeight="1" x14ac:dyDescent="0.2">
      <c r="A207" s="21" t="s">
        <v>37</v>
      </c>
      <c r="B207" s="26" t="s">
        <v>62</v>
      </c>
      <c r="C207" s="17">
        <v>122448.38</v>
      </c>
    </row>
    <row r="208" spans="1:3" s="37" customFormat="1" ht="24.75" customHeight="1" x14ac:dyDescent="0.2">
      <c r="A208" s="36"/>
      <c r="B208" s="35" t="s">
        <v>485</v>
      </c>
      <c r="C208" s="42">
        <f>SUBTOTAL(9,C207:C207)</f>
        <v>122448.38</v>
      </c>
    </row>
    <row r="209" spans="1:3" s="5" customFormat="1" ht="12.75" customHeight="1" x14ac:dyDescent="0.2">
      <c r="A209" s="21" t="s">
        <v>38</v>
      </c>
      <c r="B209" s="23" t="s">
        <v>220</v>
      </c>
      <c r="C209" s="17">
        <v>28554.27</v>
      </c>
    </row>
    <row r="210" spans="1:3" s="5" customFormat="1" ht="12.75" customHeight="1" x14ac:dyDescent="0.2">
      <c r="A210" s="4"/>
      <c r="B210" s="26" t="s">
        <v>221</v>
      </c>
      <c r="C210" s="17">
        <v>3020.92</v>
      </c>
    </row>
    <row r="211" spans="1:3" s="5" customFormat="1" ht="12.75" customHeight="1" x14ac:dyDescent="0.2">
      <c r="A211" s="4"/>
      <c r="B211" s="26" t="s">
        <v>222</v>
      </c>
      <c r="C211" s="17">
        <v>3049.92</v>
      </c>
    </row>
    <row r="212" spans="1:3" s="5" customFormat="1" ht="12.75" customHeight="1" x14ac:dyDescent="0.2">
      <c r="A212" s="4"/>
      <c r="B212" s="26" t="s">
        <v>223</v>
      </c>
      <c r="C212" s="17">
        <v>3036.18</v>
      </c>
    </row>
    <row r="213" spans="1:3" s="37" customFormat="1" ht="24.75" customHeight="1" x14ac:dyDescent="0.2">
      <c r="A213" s="38"/>
      <c r="B213" s="35" t="s">
        <v>486</v>
      </c>
      <c r="C213" s="42">
        <f>SUBTOTAL(9,C209:C212)</f>
        <v>37661.29</v>
      </c>
    </row>
    <row r="214" spans="1:3" s="5" customFormat="1" ht="12.75" customHeight="1" x14ac:dyDescent="0.2">
      <c r="A214" s="21" t="s">
        <v>39</v>
      </c>
      <c r="B214" s="23" t="s">
        <v>226</v>
      </c>
      <c r="C214" s="17">
        <v>25633.68</v>
      </c>
    </row>
    <row r="215" spans="1:3" s="5" customFormat="1" ht="12.75" customHeight="1" x14ac:dyDescent="0.2">
      <c r="A215" s="4"/>
      <c r="B215" s="23" t="s">
        <v>224</v>
      </c>
      <c r="C215" s="17">
        <v>17821.13</v>
      </c>
    </row>
    <row r="216" spans="1:3" s="5" customFormat="1" ht="12.75" customHeight="1" x14ac:dyDescent="0.2">
      <c r="A216" s="4"/>
      <c r="B216" s="23" t="s">
        <v>225</v>
      </c>
      <c r="C216" s="17">
        <v>2330.54</v>
      </c>
    </row>
    <row r="217" spans="1:3" s="5" customFormat="1" ht="12.75" customHeight="1" x14ac:dyDescent="0.2">
      <c r="A217" s="4"/>
      <c r="B217" s="23" t="s">
        <v>227</v>
      </c>
      <c r="C217" s="17">
        <v>11049.1</v>
      </c>
    </row>
    <row r="218" spans="1:3" s="37" customFormat="1" ht="24.75" customHeight="1" x14ac:dyDescent="0.2">
      <c r="A218" s="38"/>
      <c r="B218" s="35" t="s">
        <v>487</v>
      </c>
      <c r="C218" s="42">
        <f>SUBTOTAL(9,C214:C217)</f>
        <v>56834.45</v>
      </c>
    </row>
    <row r="219" spans="1:3" s="5" customFormat="1" ht="12.75" customHeight="1" x14ac:dyDescent="0.2">
      <c r="A219" s="22" t="s">
        <v>40</v>
      </c>
      <c r="B219" s="26" t="s">
        <v>81</v>
      </c>
      <c r="C219" s="17">
        <v>57487.5</v>
      </c>
    </row>
    <row r="220" spans="1:3" s="37" customFormat="1" ht="24.75" customHeight="1" x14ac:dyDescent="0.2">
      <c r="A220" s="34"/>
      <c r="B220" s="35" t="s">
        <v>488</v>
      </c>
      <c r="C220" s="42">
        <f>SUBTOTAL(9,C219:C219)</f>
        <v>57487.5</v>
      </c>
    </row>
    <row r="221" spans="1:3" s="5" customFormat="1" ht="12.75" customHeight="1" x14ac:dyDescent="0.2">
      <c r="A221" s="21" t="s">
        <v>136</v>
      </c>
      <c r="B221" s="26" t="s">
        <v>228</v>
      </c>
      <c r="C221" s="17">
        <v>46267.37</v>
      </c>
    </row>
    <row r="222" spans="1:3" s="37" customFormat="1" ht="24.75" customHeight="1" x14ac:dyDescent="0.2">
      <c r="A222" s="36"/>
      <c r="B222" s="35" t="s">
        <v>489</v>
      </c>
      <c r="C222" s="42">
        <f>SUBTOTAL(9,C221:C221)</f>
        <v>46267.37</v>
      </c>
    </row>
    <row r="223" spans="1:3" s="5" customFormat="1" ht="12.75" customHeight="1" x14ac:dyDescent="0.2">
      <c r="A223" s="21" t="s">
        <v>41</v>
      </c>
      <c r="B223" s="26" t="s">
        <v>88</v>
      </c>
      <c r="C223" s="17">
        <v>390915</v>
      </c>
    </row>
    <row r="224" spans="1:3" s="5" customFormat="1" ht="12.75" customHeight="1" x14ac:dyDescent="0.2">
      <c r="A224" s="4"/>
      <c r="B224" s="26" t="s">
        <v>89</v>
      </c>
      <c r="C224" s="17">
        <f>735030*1.14975</f>
        <v>845100.74250000005</v>
      </c>
    </row>
    <row r="225" spans="1:3" s="5" customFormat="1" ht="12.75" customHeight="1" x14ac:dyDescent="0.2">
      <c r="A225" s="4"/>
      <c r="B225" s="26" t="s">
        <v>88</v>
      </c>
      <c r="C225" s="17">
        <v>1432641.55</v>
      </c>
    </row>
    <row r="226" spans="1:3" s="5" customFormat="1" ht="12.75" customHeight="1" x14ac:dyDescent="0.2">
      <c r="A226" s="4"/>
      <c r="B226" s="26" t="s">
        <v>230</v>
      </c>
      <c r="C226" s="17">
        <v>7919.71</v>
      </c>
    </row>
    <row r="227" spans="1:3" s="5" customFormat="1" ht="12.75" customHeight="1" x14ac:dyDescent="0.2">
      <c r="A227" s="4"/>
      <c r="B227" s="26" t="s">
        <v>229</v>
      </c>
      <c r="C227" s="17">
        <v>27444.53</v>
      </c>
    </row>
    <row r="228" spans="1:3" s="5" customFormat="1" ht="12.75" customHeight="1" x14ac:dyDescent="0.2">
      <c r="A228" s="4"/>
      <c r="B228" s="26" t="s">
        <v>231</v>
      </c>
      <c r="C228" s="17">
        <v>2625.56</v>
      </c>
    </row>
    <row r="229" spans="1:3" s="5" customFormat="1" ht="12.75" customHeight="1" x14ac:dyDescent="0.2">
      <c r="A229" s="4"/>
      <c r="B229" s="26" t="s">
        <v>232</v>
      </c>
      <c r="C229" s="17">
        <v>5886.67</v>
      </c>
    </row>
    <row r="230" spans="1:3" s="37" customFormat="1" ht="24.75" customHeight="1" x14ac:dyDescent="0.2">
      <c r="A230" s="38"/>
      <c r="B230" s="35" t="s">
        <v>490</v>
      </c>
      <c r="C230" s="42">
        <f>SUBTOTAL(9,C223:C229)</f>
        <v>2712533.7625000002</v>
      </c>
    </row>
    <row r="231" spans="1:3" s="5" customFormat="1" ht="12.75" customHeight="1" x14ac:dyDescent="0.2">
      <c r="A231" s="22" t="s">
        <v>63</v>
      </c>
      <c r="B231" s="26" t="s">
        <v>160</v>
      </c>
      <c r="C231" s="17">
        <v>47972.17</v>
      </c>
    </row>
    <row r="232" spans="1:3" s="5" customFormat="1" ht="12.75" customHeight="1" x14ac:dyDescent="0.2">
      <c r="A232" s="4"/>
      <c r="B232" s="26" t="s">
        <v>161</v>
      </c>
      <c r="C232" s="17">
        <v>44005.53</v>
      </c>
    </row>
    <row r="233" spans="1:3" s="37" customFormat="1" ht="24.75" customHeight="1" x14ac:dyDescent="0.2">
      <c r="A233" s="38"/>
      <c r="B233" s="35" t="s">
        <v>491</v>
      </c>
      <c r="C233" s="42">
        <f>SUBTOTAL(9,C231:C232)</f>
        <v>91977.7</v>
      </c>
    </row>
    <row r="234" spans="1:3" s="5" customFormat="1" ht="12.75" customHeight="1" x14ac:dyDescent="0.2">
      <c r="A234" s="21" t="s">
        <v>137</v>
      </c>
      <c r="B234" s="23" t="s">
        <v>330</v>
      </c>
      <c r="C234" s="17">
        <v>7053.7300000000005</v>
      </c>
    </row>
    <row r="235" spans="1:3" s="5" customFormat="1" ht="12.75" customHeight="1" x14ac:dyDescent="0.2">
      <c r="A235" s="4"/>
      <c r="B235" s="23" t="s">
        <v>330</v>
      </c>
      <c r="C235" s="17">
        <v>21770.52</v>
      </c>
    </row>
    <row r="236" spans="1:3" s="37" customFormat="1" ht="24.75" customHeight="1" x14ac:dyDescent="0.2">
      <c r="A236" s="38"/>
      <c r="B236" s="35" t="s">
        <v>492</v>
      </c>
      <c r="C236" s="42">
        <f>SUBTOTAL(9,C234:C235)</f>
        <v>28824.25</v>
      </c>
    </row>
    <row r="237" spans="1:3" s="5" customFormat="1" ht="12.75" customHeight="1" x14ac:dyDescent="0.2">
      <c r="A237" s="21" t="s">
        <v>42</v>
      </c>
      <c r="B237" s="26" t="s">
        <v>64</v>
      </c>
      <c r="C237" s="17">
        <v>13189.93</v>
      </c>
    </row>
    <row r="238" spans="1:3" s="5" customFormat="1" ht="12.75" customHeight="1" x14ac:dyDescent="0.2">
      <c r="A238" s="4"/>
      <c r="B238" s="26" t="s">
        <v>233</v>
      </c>
      <c r="C238" s="17">
        <v>69485.14</v>
      </c>
    </row>
    <row r="239" spans="1:3" s="37" customFormat="1" ht="24.75" customHeight="1" x14ac:dyDescent="0.2">
      <c r="A239" s="38"/>
      <c r="B239" s="35" t="s">
        <v>493</v>
      </c>
      <c r="C239" s="42">
        <f>SUBTOTAL(9,C237:C238)</f>
        <v>82675.070000000007</v>
      </c>
    </row>
    <row r="240" spans="1:3" s="5" customFormat="1" ht="12.75" customHeight="1" x14ac:dyDescent="0.2">
      <c r="A240" s="21" t="s">
        <v>43</v>
      </c>
      <c r="B240" s="23" t="s">
        <v>234</v>
      </c>
      <c r="C240" s="17">
        <v>28168.880000000001</v>
      </c>
    </row>
    <row r="241" spans="1:3" s="37" customFormat="1" ht="24.75" customHeight="1" x14ac:dyDescent="0.2">
      <c r="A241" s="36"/>
      <c r="B241" s="35" t="s">
        <v>494</v>
      </c>
      <c r="C241" s="42">
        <f>SUBTOTAL(9,C240:C240)</f>
        <v>28168.880000000001</v>
      </c>
    </row>
    <row r="242" spans="1:3" s="5" customFormat="1" ht="12.75" customHeight="1" x14ac:dyDescent="0.2">
      <c r="A242" s="22" t="s">
        <v>44</v>
      </c>
      <c r="B242" s="26" t="s">
        <v>138</v>
      </c>
      <c r="C242" s="17">
        <v>37016.200000000004</v>
      </c>
    </row>
    <row r="243" spans="1:3" s="5" customFormat="1" ht="12.75" customHeight="1" x14ac:dyDescent="0.2">
      <c r="A243" s="22"/>
      <c r="B243" s="26" t="s">
        <v>138</v>
      </c>
      <c r="C243" s="17">
        <v>1592.42</v>
      </c>
    </row>
    <row r="244" spans="1:3" s="37" customFormat="1" ht="24.75" customHeight="1" x14ac:dyDescent="0.2">
      <c r="A244" s="38"/>
      <c r="B244" s="35" t="s">
        <v>495</v>
      </c>
      <c r="C244" s="42">
        <f>SUBTOTAL(9,C242:C243)</f>
        <v>38608.620000000003</v>
      </c>
    </row>
    <row r="245" spans="1:3" s="5" customFormat="1" ht="12.75" customHeight="1" x14ac:dyDescent="0.2">
      <c r="A245" s="21" t="s">
        <v>139</v>
      </c>
      <c r="B245" s="23" t="s">
        <v>235</v>
      </c>
      <c r="C245" s="17">
        <v>164152.11000000002</v>
      </c>
    </row>
    <row r="246" spans="1:3" s="5" customFormat="1" ht="12.75" customHeight="1" x14ac:dyDescent="0.2">
      <c r="A246" s="4"/>
      <c r="B246" s="23" t="s">
        <v>235</v>
      </c>
      <c r="C246" s="17">
        <v>2551.3200000000002</v>
      </c>
    </row>
    <row r="247" spans="1:3" s="37" customFormat="1" ht="24.75" customHeight="1" x14ac:dyDescent="0.2">
      <c r="A247" s="38"/>
      <c r="B247" s="35" t="s">
        <v>496</v>
      </c>
      <c r="C247" s="42">
        <f>SUBTOTAL(9,C245:C246)</f>
        <v>166703.43000000002</v>
      </c>
    </row>
    <row r="248" spans="1:3" s="5" customFormat="1" ht="12.75" customHeight="1" x14ac:dyDescent="0.2">
      <c r="A248" s="21" t="s">
        <v>45</v>
      </c>
      <c r="B248" s="23" t="s">
        <v>65</v>
      </c>
      <c r="C248" s="17">
        <v>4225.33</v>
      </c>
    </row>
    <row r="249" spans="1:3" s="5" customFormat="1" ht="12.75" customHeight="1" x14ac:dyDescent="0.2">
      <c r="A249" s="4"/>
      <c r="B249" s="23" t="s">
        <v>57</v>
      </c>
      <c r="C249" s="17">
        <v>14711.050000000001</v>
      </c>
    </row>
    <row r="250" spans="1:3" s="5" customFormat="1" ht="12.75" customHeight="1" x14ac:dyDescent="0.2">
      <c r="A250" s="4"/>
      <c r="B250" s="26" t="s">
        <v>236</v>
      </c>
      <c r="C250" s="17">
        <v>9002.5400000000009</v>
      </c>
    </row>
    <row r="251" spans="1:3" s="5" customFormat="1" ht="12.75" customHeight="1" x14ac:dyDescent="0.2">
      <c r="A251" s="4"/>
      <c r="B251" s="26" t="s">
        <v>236</v>
      </c>
      <c r="C251" s="17">
        <v>2155.7800000000002</v>
      </c>
    </row>
    <row r="252" spans="1:3" s="5" customFormat="1" ht="12.75" customHeight="1" x14ac:dyDescent="0.2">
      <c r="A252" s="4"/>
      <c r="B252" s="26" t="s">
        <v>236</v>
      </c>
      <c r="C252" s="17">
        <v>2989.35</v>
      </c>
    </row>
    <row r="253" spans="1:3" s="5" customFormat="1" ht="12.75" customHeight="1" x14ac:dyDescent="0.2">
      <c r="A253" s="4"/>
      <c r="B253" s="26" t="s">
        <v>236</v>
      </c>
      <c r="C253" s="17">
        <v>8048.25</v>
      </c>
    </row>
    <row r="254" spans="1:3" s="37" customFormat="1" ht="24.75" customHeight="1" x14ac:dyDescent="0.2">
      <c r="A254" s="38"/>
      <c r="B254" s="35" t="s">
        <v>497</v>
      </c>
      <c r="C254" s="42">
        <f>SUBTOTAL(9,C248:C253)</f>
        <v>41132.300000000003</v>
      </c>
    </row>
    <row r="255" spans="1:3" s="5" customFormat="1" ht="12.75" customHeight="1" x14ac:dyDescent="0.2">
      <c r="A255" s="21" t="s">
        <v>46</v>
      </c>
      <c r="B255" s="26" t="s">
        <v>237</v>
      </c>
      <c r="C255" s="17">
        <v>140297.48000000001</v>
      </c>
    </row>
    <row r="256" spans="1:3" s="37" customFormat="1" ht="24.75" customHeight="1" x14ac:dyDescent="0.2">
      <c r="A256" s="38"/>
      <c r="B256" s="35" t="s">
        <v>498</v>
      </c>
      <c r="C256" s="42">
        <f>SUBTOTAL(9,C255:C255)</f>
        <v>140297.48000000001</v>
      </c>
    </row>
    <row r="257" spans="1:3" s="5" customFormat="1" ht="12.75" customHeight="1" x14ac:dyDescent="0.2">
      <c r="A257" s="21" t="s">
        <v>47</v>
      </c>
      <c r="B257" s="23" t="s">
        <v>238</v>
      </c>
      <c r="C257" s="17">
        <v>261871.33000000002</v>
      </c>
    </row>
    <row r="258" spans="1:3" s="37" customFormat="1" ht="24.75" customHeight="1" x14ac:dyDescent="0.2">
      <c r="A258" s="36"/>
      <c r="B258" s="35" t="s">
        <v>499</v>
      </c>
      <c r="C258" s="42">
        <f>SUBTOTAL(9,C257:C257)</f>
        <v>261871.33000000002</v>
      </c>
    </row>
    <row r="259" spans="1:3" s="5" customFormat="1" ht="12.75" customHeight="1" x14ac:dyDescent="0.2">
      <c r="A259" s="21" t="s">
        <v>140</v>
      </c>
      <c r="B259" s="26" t="s">
        <v>239</v>
      </c>
      <c r="C259" s="17">
        <v>36593.56</v>
      </c>
    </row>
    <row r="260" spans="1:3" s="37" customFormat="1" ht="24.75" customHeight="1" x14ac:dyDescent="0.2">
      <c r="A260" s="38"/>
      <c r="B260" s="35" t="s">
        <v>500</v>
      </c>
      <c r="C260" s="42">
        <f>SUBTOTAL(9,C259:C259)</f>
        <v>36593.56</v>
      </c>
    </row>
    <row r="261" spans="1:3" s="5" customFormat="1" ht="12.75" customHeight="1" x14ac:dyDescent="0.2">
      <c r="A261" s="21" t="s">
        <v>48</v>
      </c>
      <c r="B261" s="23" t="s">
        <v>82</v>
      </c>
      <c r="C261" s="17">
        <v>5256.64</v>
      </c>
    </row>
    <row r="262" spans="1:3" s="5" customFormat="1" ht="12.75" customHeight="1" x14ac:dyDescent="0.2">
      <c r="A262" s="4"/>
      <c r="B262" s="23" t="s">
        <v>82</v>
      </c>
      <c r="C262" s="17">
        <v>3014.78</v>
      </c>
    </row>
    <row r="263" spans="1:3" s="5" customFormat="1" ht="12.75" customHeight="1" x14ac:dyDescent="0.2">
      <c r="A263" s="4"/>
      <c r="B263" s="23" t="s">
        <v>82</v>
      </c>
      <c r="C263" s="17">
        <v>17485.98</v>
      </c>
    </row>
    <row r="264" spans="1:3" s="37" customFormat="1" ht="24.75" customHeight="1" x14ac:dyDescent="0.2">
      <c r="A264" s="38"/>
      <c r="B264" s="35" t="s">
        <v>501</v>
      </c>
      <c r="C264" s="42">
        <f>SUBTOTAL(9,C261:C263)</f>
        <v>25757.4</v>
      </c>
    </row>
    <row r="265" spans="1:3" s="5" customFormat="1" ht="21.75" customHeight="1" thickBot="1" x14ac:dyDescent="0.25">
      <c r="A265" s="45" t="s">
        <v>502</v>
      </c>
      <c r="B265" s="45"/>
      <c r="C265" s="41">
        <f>SUBTOTAL(9,C8:C263)</f>
        <v>19532642.668635014</v>
      </c>
    </row>
    <row r="266" spans="1:3" s="5" customFormat="1" ht="13.5" thickTop="1" x14ac:dyDescent="0.2">
      <c r="A266" s="20"/>
      <c r="B266" s="19"/>
      <c r="C266" s="43" t="s">
        <v>66</v>
      </c>
    </row>
  </sheetData>
  <autoFilter ref="A6:C264" xr:uid="{97A3D577-327D-4208-9508-CDAB8BCF01A4}"/>
  <mergeCells count="4">
    <mergeCell ref="A2:C2"/>
    <mergeCell ref="A3:C3"/>
    <mergeCell ref="A4:C4"/>
    <mergeCell ref="A265:B265"/>
  </mergeCells>
  <printOptions horizontalCentered="1"/>
  <pageMargins left="0.44" right="0.34" top="0.34" bottom="0.42" header="0.17" footer="0.17"/>
  <pageSetup paperSize="5" orientation="landscape" verticalDpi="1200" r:id="rId1"/>
  <headerFooter>
    <oddHeader>&amp;RJanuary 31, 2021</oddHeader>
    <oddFooter>&amp;RPage &amp;P of &amp;N</oddFooter>
  </headerFooter>
  <rowBreaks count="8" manualBreakCount="8">
    <brk id="67" max="2" man="1"/>
    <brk id="93" max="2" man="1"/>
    <brk id="120" max="2" man="1"/>
    <brk id="146" max="2" man="1"/>
    <brk id="175" max="2" man="1"/>
    <brk id="201" max="2" man="1"/>
    <brk id="227" max="2" man="1"/>
    <brk id="254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F005-1FBA-44FB-A061-BF2F97D18565}">
  <dimension ref="A1:C266"/>
  <sheetViews>
    <sheetView showGridLines="0" tabSelected="1" zoomScaleNormal="100" workbookViewId="0">
      <pane ySplit="6" topLeftCell="A106" activePane="bottomLeft" state="frozen"/>
      <selection pane="bottomLeft" activeCell="A224" sqref="A224:XFD224"/>
    </sheetView>
  </sheetViews>
  <sheetFormatPr defaultRowHeight="12.75" x14ac:dyDescent="0.2"/>
  <cols>
    <col min="1" max="1" width="51.28515625" customWidth="1"/>
    <col min="2" max="2" width="90.140625" bestFit="1" customWidth="1"/>
    <col min="3" max="3" width="18.42578125" customWidth="1"/>
  </cols>
  <sheetData>
    <row r="1" spans="1:3" x14ac:dyDescent="0.2">
      <c r="A1" s="7"/>
      <c r="B1" s="6"/>
      <c r="C1" s="31"/>
    </row>
    <row r="2" spans="1:3" ht="15.75" x14ac:dyDescent="0.2">
      <c r="A2" s="44" t="s">
        <v>0</v>
      </c>
      <c r="B2" s="44"/>
      <c r="C2" s="44"/>
    </row>
    <row r="3" spans="1:3" ht="15.75" x14ac:dyDescent="0.2">
      <c r="A3" s="44" t="s">
        <v>505</v>
      </c>
      <c r="B3" s="44"/>
      <c r="C3" s="44"/>
    </row>
    <row r="4" spans="1:3" ht="15.75" customHeight="1" x14ac:dyDescent="0.2">
      <c r="A4" s="46" t="s">
        <v>425</v>
      </c>
      <c r="B4" s="46"/>
      <c r="C4" s="46"/>
    </row>
    <row r="5" spans="1:3" ht="9.75" customHeight="1" x14ac:dyDescent="0.2">
      <c r="A5" s="7"/>
      <c r="B5" s="6"/>
      <c r="C5" s="31"/>
    </row>
    <row r="6" spans="1:3" ht="24" x14ac:dyDescent="0.2">
      <c r="A6" s="32" t="s">
        <v>1</v>
      </c>
      <c r="B6" s="33" t="s">
        <v>2</v>
      </c>
      <c r="C6" s="18" t="s">
        <v>112</v>
      </c>
    </row>
    <row r="7" spans="1:3" ht="9.75" customHeight="1" x14ac:dyDescent="0.2">
      <c r="A7" s="39"/>
      <c r="B7" s="40"/>
      <c r="C7" s="14"/>
    </row>
    <row r="8" spans="1:3" x14ac:dyDescent="0.2">
      <c r="A8" s="22" t="s">
        <v>113</v>
      </c>
      <c r="B8" s="23" t="s">
        <v>266</v>
      </c>
      <c r="C8" s="17">
        <v>42540.75</v>
      </c>
    </row>
    <row r="9" spans="1:3" s="1" customFormat="1" ht="24.75" customHeight="1" x14ac:dyDescent="0.2">
      <c r="A9" s="22"/>
      <c r="B9" s="2" t="s">
        <v>351</v>
      </c>
      <c r="C9" s="29">
        <f>SUBTOTAL(9,C8:C8)</f>
        <v>42540.75</v>
      </c>
    </row>
    <row r="10" spans="1:3" x14ac:dyDescent="0.2">
      <c r="A10" s="21" t="s">
        <v>3</v>
      </c>
      <c r="B10" s="23" t="s">
        <v>90</v>
      </c>
      <c r="C10" s="17">
        <v>47903.18</v>
      </c>
    </row>
    <row r="11" spans="1:3" s="1" customFormat="1" ht="24.75" customHeight="1" x14ac:dyDescent="0.2">
      <c r="A11" s="24"/>
      <c r="B11" s="2" t="s">
        <v>352</v>
      </c>
      <c r="C11" s="29">
        <f>SUBTOTAL(9,C10:C10)</f>
        <v>47903.18</v>
      </c>
    </row>
    <row r="12" spans="1:3" x14ac:dyDescent="0.2">
      <c r="A12" s="21" t="s">
        <v>142</v>
      </c>
      <c r="B12" s="23" t="s">
        <v>243</v>
      </c>
      <c r="C12" s="17">
        <v>304921.53000000003</v>
      </c>
    </row>
    <row r="13" spans="1:3" x14ac:dyDescent="0.2">
      <c r="A13" s="4"/>
      <c r="B13" s="23" t="s">
        <v>242</v>
      </c>
      <c r="C13" s="17">
        <v>2845.63</v>
      </c>
    </row>
    <row r="14" spans="1:3" x14ac:dyDescent="0.2">
      <c r="A14" s="4"/>
      <c r="B14" s="23" t="s">
        <v>244</v>
      </c>
      <c r="C14" s="17">
        <v>3311.28</v>
      </c>
    </row>
    <row r="15" spans="1:3" x14ac:dyDescent="0.2">
      <c r="A15" s="4"/>
      <c r="B15" s="23" t="s">
        <v>251</v>
      </c>
      <c r="C15" s="17">
        <v>15563.01</v>
      </c>
    </row>
    <row r="16" spans="1:3" x14ac:dyDescent="0.2">
      <c r="A16" s="4"/>
      <c r="B16" s="23" t="s">
        <v>247</v>
      </c>
      <c r="C16" s="17">
        <v>4801.3599999999997</v>
      </c>
    </row>
    <row r="17" spans="1:3" x14ac:dyDescent="0.2">
      <c r="A17" s="4"/>
      <c r="B17" s="23" t="s">
        <v>248</v>
      </c>
      <c r="C17" s="17">
        <v>4139.1000000000004</v>
      </c>
    </row>
    <row r="18" spans="1:3" x14ac:dyDescent="0.2">
      <c r="A18" s="4"/>
      <c r="B18" s="23" t="s">
        <v>252</v>
      </c>
      <c r="C18" s="17">
        <v>2483.46</v>
      </c>
    </row>
    <row r="19" spans="1:3" x14ac:dyDescent="0.2">
      <c r="A19" s="4"/>
      <c r="B19" s="23" t="s">
        <v>249</v>
      </c>
      <c r="C19" s="17">
        <v>3642.41</v>
      </c>
    </row>
    <row r="20" spans="1:3" x14ac:dyDescent="0.2">
      <c r="A20" s="4"/>
      <c r="B20" s="23" t="s">
        <v>253</v>
      </c>
      <c r="C20" s="17">
        <v>2566.2400000000002</v>
      </c>
    </row>
    <row r="21" spans="1:3" x14ac:dyDescent="0.2">
      <c r="A21" s="4"/>
      <c r="B21" s="23" t="s">
        <v>246</v>
      </c>
      <c r="C21" s="17">
        <v>4966.92</v>
      </c>
    </row>
    <row r="22" spans="1:3" x14ac:dyDescent="0.2">
      <c r="A22" s="4"/>
      <c r="B22" s="23" t="s">
        <v>245</v>
      </c>
      <c r="C22" s="17">
        <v>4966.92</v>
      </c>
    </row>
    <row r="23" spans="1:3" x14ac:dyDescent="0.2">
      <c r="A23" s="4"/>
      <c r="B23" s="23" t="s">
        <v>250</v>
      </c>
      <c r="C23" s="17">
        <v>6870.91</v>
      </c>
    </row>
    <row r="24" spans="1:3" s="1" customFormat="1" ht="24.75" customHeight="1" x14ac:dyDescent="0.2">
      <c r="A24" s="24"/>
      <c r="B24" s="2" t="s">
        <v>353</v>
      </c>
      <c r="C24" s="29">
        <f>SUBTOTAL(9,C12:C23)</f>
        <v>361078.76999999996</v>
      </c>
    </row>
    <row r="25" spans="1:3" x14ac:dyDescent="0.2">
      <c r="A25" s="21" t="s">
        <v>4</v>
      </c>
      <c r="B25" s="23" t="s">
        <v>240</v>
      </c>
      <c r="C25" s="17">
        <v>6413.56</v>
      </c>
    </row>
    <row r="26" spans="1:3" x14ac:dyDescent="0.2">
      <c r="A26" s="21"/>
      <c r="B26" s="23" t="s">
        <v>157</v>
      </c>
      <c r="C26" s="17">
        <v>252419.08</v>
      </c>
    </row>
    <row r="27" spans="1:3" x14ac:dyDescent="0.2">
      <c r="A27" s="4"/>
      <c r="B27" s="23" t="s">
        <v>241</v>
      </c>
      <c r="C27" s="17">
        <v>3147.4300000000003</v>
      </c>
    </row>
    <row r="28" spans="1:3" x14ac:dyDescent="0.2">
      <c r="A28" s="4"/>
      <c r="B28" s="23" t="s">
        <v>267</v>
      </c>
      <c r="C28" s="17">
        <v>2119.6799999999998</v>
      </c>
    </row>
    <row r="29" spans="1:3" x14ac:dyDescent="0.2">
      <c r="A29" s="4"/>
      <c r="B29" s="23" t="s">
        <v>267</v>
      </c>
      <c r="C29" s="17">
        <v>2185.5300000000002</v>
      </c>
    </row>
    <row r="30" spans="1:3" s="1" customFormat="1" ht="24.75" customHeight="1" x14ac:dyDescent="0.2">
      <c r="A30" s="24"/>
      <c r="B30" s="2" t="s">
        <v>354</v>
      </c>
      <c r="C30" s="29">
        <f>SUBTOTAL(9,C25:C29)</f>
        <v>266285.28000000003</v>
      </c>
    </row>
    <row r="31" spans="1:3" x14ac:dyDescent="0.2">
      <c r="A31" s="21" t="s">
        <v>115</v>
      </c>
      <c r="B31" s="23" t="s">
        <v>254</v>
      </c>
      <c r="C31" s="17">
        <v>29744.03</v>
      </c>
    </row>
    <row r="32" spans="1:3" s="1" customFormat="1" ht="24.75" customHeight="1" x14ac:dyDescent="0.2">
      <c r="A32" s="25"/>
      <c r="B32" s="2" t="s">
        <v>355</v>
      </c>
      <c r="C32" s="29">
        <f>SUBTOTAL(9,C31:C31)</f>
        <v>29744.03</v>
      </c>
    </row>
    <row r="33" spans="1:3" x14ac:dyDescent="0.2">
      <c r="A33" s="21" t="s">
        <v>52</v>
      </c>
      <c r="B33" s="23" t="s">
        <v>67</v>
      </c>
      <c r="C33" s="17">
        <v>8249.17</v>
      </c>
    </row>
    <row r="34" spans="1:3" x14ac:dyDescent="0.2">
      <c r="A34" s="4"/>
      <c r="B34" s="23" t="s">
        <v>67</v>
      </c>
      <c r="C34" s="17">
        <v>9712.56</v>
      </c>
    </row>
    <row r="35" spans="1:3" x14ac:dyDescent="0.2">
      <c r="A35" s="4"/>
      <c r="B35" s="23" t="s">
        <v>67</v>
      </c>
      <c r="C35" s="17">
        <v>2156.9299999999998</v>
      </c>
    </row>
    <row r="36" spans="1:3" x14ac:dyDescent="0.2">
      <c r="A36" s="4"/>
      <c r="B36" s="23" t="s">
        <v>67</v>
      </c>
      <c r="C36" s="17">
        <v>2126.1799999999998</v>
      </c>
    </row>
    <row r="37" spans="1:3" x14ac:dyDescent="0.2">
      <c r="A37" s="4"/>
      <c r="B37" s="23" t="s">
        <v>67</v>
      </c>
      <c r="C37" s="17">
        <v>4149.42</v>
      </c>
    </row>
    <row r="38" spans="1:3" x14ac:dyDescent="0.2">
      <c r="A38" s="4"/>
      <c r="B38" s="23" t="s">
        <v>67</v>
      </c>
      <c r="C38" s="17">
        <v>6278.56</v>
      </c>
    </row>
    <row r="39" spans="1:3" x14ac:dyDescent="0.2">
      <c r="A39" s="4"/>
      <c r="B39" s="23" t="s">
        <v>67</v>
      </c>
      <c r="C39" s="17">
        <v>3725.8</v>
      </c>
    </row>
    <row r="40" spans="1:3" x14ac:dyDescent="0.2">
      <c r="A40" s="4"/>
      <c r="B40" s="23" t="s">
        <v>67</v>
      </c>
      <c r="C40" s="17">
        <v>3349.23</v>
      </c>
    </row>
    <row r="41" spans="1:3" x14ac:dyDescent="0.2">
      <c r="A41" s="4"/>
      <c r="B41" s="23" t="s">
        <v>67</v>
      </c>
      <c r="C41" s="17">
        <v>2409.59</v>
      </c>
    </row>
    <row r="42" spans="1:3" s="1" customFormat="1" ht="24.75" customHeight="1" x14ac:dyDescent="0.2">
      <c r="A42" s="24"/>
      <c r="B42" s="2" t="s">
        <v>356</v>
      </c>
      <c r="C42" s="29">
        <f>SUBTOTAL(9,C33:C41)</f>
        <v>42157.440000000002</v>
      </c>
    </row>
    <row r="43" spans="1:3" x14ac:dyDescent="0.2">
      <c r="A43" s="21" t="s">
        <v>5</v>
      </c>
      <c r="B43" s="23" t="s">
        <v>256</v>
      </c>
      <c r="C43" s="17">
        <v>27529.33</v>
      </c>
    </row>
    <row r="44" spans="1:3" x14ac:dyDescent="0.2">
      <c r="A44" s="4"/>
      <c r="B44" s="23" t="s">
        <v>255</v>
      </c>
      <c r="C44" s="17">
        <f>(12816+1455+25632+2910)*1.14975</f>
        <v>49224.246750000006</v>
      </c>
    </row>
    <row r="45" spans="1:3" s="1" customFormat="1" ht="24.75" customHeight="1" x14ac:dyDescent="0.2">
      <c r="A45" s="24"/>
      <c r="B45" s="2" t="s">
        <v>357</v>
      </c>
      <c r="C45" s="29">
        <f>SUBTOTAL(9,C43:C44)</f>
        <v>76753.576750000007</v>
      </c>
    </row>
    <row r="46" spans="1:3" x14ac:dyDescent="0.2">
      <c r="A46" s="21" t="s">
        <v>6</v>
      </c>
      <c r="B46" s="23" t="s">
        <v>268</v>
      </c>
      <c r="C46" s="17">
        <v>8209.2199999999993</v>
      </c>
    </row>
    <row r="47" spans="1:3" x14ac:dyDescent="0.2">
      <c r="A47" s="4"/>
      <c r="B47" s="23" t="s">
        <v>257</v>
      </c>
      <c r="C47" s="17">
        <v>35907.840000000004</v>
      </c>
    </row>
    <row r="48" spans="1:3" x14ac:dyDescent="0.2">
      <c r="A48" s="4"/>
      <c r="B48" s="23" t="s">
        <v>269</v>
      </c>
      <c r="C48" s="17">
        <v>6047.6900000000005</v>
      </c>
    </row>
    <row r="49" spans="1:3" x14ac:dyDescent="0.2">
      <c r="A49" s="4"/>
      <c r="B49" s="23" t="s">
        <v>258</v>
      </c>
      <c r="C49" s="17">
        <v>15418.15</v>
      </c>
    </row>
    <row r="50" spans="1:3" x14ac:dyDescent="0.2">
      <c r="A50" s="4"/>
      <c r="B50" s="23" t="s">
        <v>259</v>
      </c>
      <c r="C50" s="17">
        <v>6206.35</v>
      </c>
    </row>
    <row r="51" spans="1:3" x14ac:dyDescent="0.2">
      <c r="A51" s="4"/>
      <c r="B51" s="23" t="s">
        <v>260</v>
      </c>
      <c r="C51" s="17">
        <v>2715.71</v>
      </c>
    </row>
    <row r="52" spans="1:3" s="1" customFormat="1" ht="24.75" customHeight="1" x14ac:dyDescent="0.2">
      <c r="A52" s="24"/>
      <c r="B52" s="2" t="s">
        <v>358</v>
      </c>
      <c r="C52" s="29">
        <f>SUBTOTAL(9,C46:C51)</f>
        <v>74504.960000000021</v>
      </c>
    </row>
    <row r="53" spans="1:3" x14ac:dyDescent="0.2">
      <c r="A53" s="21" t="s">
        <v>162</v>
      </c>
      <c r="B53" s="23" t="s">
        <v>68</v>
      </c>
      <c r="C53" s="30">
        <v>60497.34</v>
      </c>
    </row>
    <row r="54" spans="1:3" s="1" customFormat="1" ht="24.75" customHeight="1" x14ac:dyDescent="0.2">
      <c r="A54" s="24"/>
      <c r="B54" s="2" t="s">
        <v>359</v>
      </c>
      <c r="C54" s="29">
        <f>SUBTOTAL(9,C53:C53)</f>
        <v>60497.34</v>
      </c>
    </row>
    <row r="55" spans="1:3" x14ac:dyDescent="0.2">
      <c r="A55" s="21" t="s">
        <v>7</v>
      </c>
      <c r="B55" s="23" t="s">
        <v>261</v>
      </c>
      <c r="C55" s="17">
        <v>86196.76</v>
      </c>
    </row>
    <row r="56" spans="1:3" s="1" customFormat="1" ht="24.75" customHeight="1" x14ac:dyDescent="0.2">
      <c r="A56" s="24"/>
      <c r="B56" s="2" t="s">
        <v>360</v>
      </c>
      <c r="C56" s="29">
        <f>SUBTOTAL(9,C55:C55)</f>
        <v>86196.76</v>
      </c>
    </row>
    <row r="57" spans="1:3" x14ac:dyDescent="0.2">
      <c r="A57" s="22" t="s">
        <v>8</v>
      </c>
      <c r="B57" s="23" t="s">
        <v>262</v>
      </c>
      <c r="C57" s="17">
        <v>90628.430000000008</v>
      </c>
    </row>
    <row r="58" spans="1:3" s="1" customFormat="1" ht="24.75" customHeight="1" x14ac:dyDescent="0.2">
      <c r="A58" s="22"/>
      <c r="B58" s="2" t="s">
        <v>361</v>
      </c>
      <c r="C58" s="29">
        <f>SUBTOTAL(9,C57:C57)</f>
        <v>90628.430000000008</v>
      </c>
    </row>
    <row r="59" spans="1:3" x14ac:dyDescent="0.2">
      <c r="A59" s="22" t="s">
        <v>9</v>
      </c>
      <c r="B59" s="23" t="s">
        <v>263</v>
      </c>
      <c r="C59" s="17">
        <f>416564.5*1.14975</f>
        <v>478945.03387500002</v>
      </c>
    </row>
    <row r="60" spans="1:3" x14ac:dyDescent="0.2">
      <c r="A60" s="22"/>
      <c r="B60" s="23" t="s">
        <v>270</v>
      </c>
      <c r="C60" s="17">
        <f>173400*1.14975</f>
        <v>199366.65</v>
      </c>
    </row>
    <row r="61" spans="1:3" s="1" customFormat="1" ht="24.75" customHeight="1" x14ac:dyDescent="0.2">
      <c r="A61" s="22"/>
      <c r="B61" s="2" t="s">
        <v>362</v>
      </c>
      <c r="C61" s="29">
        <f>SUBTOTAL(9,C59:C59)</f>
        <v>478945.03387500002</v>
      </c>
    </row>
    <row r="62" spans="1:3" x14ac:dyDescent="0.2">
      <c r="A62" s="21" t="s">
        <v>10</v>
      </c>
      <c r="B62" s="23" t="s">
        <v>91</v>
      </c>
      <c r="C62" s="17">
        <v>34492.5</v>
      </c>
    </row>
    <row r="63" spans="1:3" x14ac:dyDescent="0.2">
      <c r="A63" s="4"/>
      <c r="B63" s="23" t="s">
        <v>91</v>
      </c>
      <c r="C63" s="17">
        <v>16099.07</v>
      </c>
    </row>
    <row r="64" spans="1:3" s="1" customFormat="1" ht="24.75" customHeight="1" x14ac:dyDescent="0.2">
      <c r="A64" s="24"/>
      <c r="B64" s="2" t="s">
        <v>363</v>
      </c>
      <c r="C64" s="29">
        <f>SUBTOTAL(9,C62:C63)</f>
        <v>50591.57</v>
      </c>
    </row>
    <row r="65" spans="1:3" x14ac:dyDescent="0.2">
      <c r="A65" s="21" t="s">
        <v>117</v>
      </c>
      <c r="B65" s="23" t="s">
        <v>265</v>
      </c>
      <c r="C65" s="17">
        <v>24834.600000000002</v>
      </c>
    </row>
    <row r="66" spans="1:3" x14ac:dyDescent="0.2">
      <c r="A66" s="4"/>
      <c r="B66" s="23" t="s">
        <v>346</v>
      </c>
      <c r="C66" s="17">
        <v>8623.130000000001</v>
      </c>
    </row>
    <row r="67" spans="1:3" x14ac:dyDescent="0.2">
      <c r="A67" s="4"/>
      <c r="B67" s="23" t="s">
        <v>271</v>
      </c>
      <c r="C67" s="17">
        <v>20638.010000000002</v>
      </c>
    </row>
    <row r="68" spans="1:3" x14ac:dyDescent="0.2">
      <c r="A68" s="4"/>
      <c r="B68" s="23" t="s">
        <v>118</v>
      </c>
      <c r="C68" s="17">
        <v>3219.3</v>
      </c>
    </row>
    <row r="69" spans="1:3" x14ac:dyDescent="0.2">
      <c r="A69" s="4"/>
      <c r="B69" s="23" t="s">
        <v>118</v>
      </c>
      <c r="C69" s="17">
        <v>3219.3</v>
      </c>
    </row>
    <row r="70" spans="1:3" s="1" customFormat="1" ht="24.75" customHeight="1" x14ac:dyDescent="0.2">
      <c r="A70" s="24"/>
      <c r="B70" s="2" t="s">
        <v>364</v>
      </c>
      <c r="C70" s="29">
        <f>SUBTOTAL(9,C65:C69)</f>
        <v>60534.340000000011</v>
      </c>
    </row>
    <row r="71" spans="1:3" x14ac:dyDescent="0.2">
      <c r="A71" s="21" t="s">
        <v>119</v>
      </c>
      <c r="B71" s="26" t="s">
        <v>272</v>
      </c>
      <c r="C71" s="17">
        <v>293159.81</v>
      </c>
    </row>
    <row r="72" spans="1:3" s="1" customFormat="1" ht="24.75" customHeight="1" x14ac:dyDescent="0.2">
      <c r="A72" s="25"/>
      <c r="B72" s="2" t="s">
        <v>365</v>
      </c>
      <c r="C72" s="29">
        <f>SUBTOTAL(9,C71:C71)</f>
        <v>293159.81</v>
      </c>
    </row>
    <row r="73" spans="1:3" x14ac:dyDescent="0.2">
      <c r="A73" s="3" t="s">
        <v>158</v>
      </c>
      <c r="B73" s="26" t="s">
        <v>93</v>
      </c>
      <c r="C73" s="30">
        <v>15165.2</v>
      </c>
    </row>
    <row r="74" spans="1:3" x14ac:dyDescent="0.2">
      <c r="A74" s="21"/>
      <c r="B74" s="26" t="s">
        <v>273</v>
      </c>
      <c r="C74" s="30">
        <v>9443.5499999999993</v>
      </c>
    </row>
    <row r="75" spans="1:3" x14ac:dyDescent="0.2">
      <c r="A75" s="21"/>
      <c r="B75" s="26" t="s">
        <v>274</v>
      </c>
      <c r="C75" s="30">
        <v>7839.08</v>
      </c>
    </row>
    <row r="76" spans="1:3" s="1" customFormat="1" ht="24.75" customHeight="1" x14ac:dyDescent="0.2">
      <c r="A76" s="24"/>
      <c r="B76" s="2" t="s">
        <v>366</v>
      </c>
      <c r="C76" s="29">
        <f>SUBTOTAL(9,C73:C75)</f>
        <v>32447.83</v>
      </c>
    </row>
    <row r="77" spans="1:3" x14ac:dyDescent="0.2">
      <c r="A77" s="21" t="s">
        <v>11</v>
      </c>
      <c r="B77" s="26" t="s">
        <v>275</v>
      </c>
      <c r="C77" s="17">
        <v>68985</v>
      </c>
    </row>
    <row r="78" spans="1:3" x14ac:dyDescent="0.2">
      <c r="A78" s="4"/>
      <c r="B78" s="26" t="s">
        <v>276</v>
      </c>
      <c r="C78" s="17">
        <v>16371.29</v>
      </c>
    </row>
    <row r="79" spans="1:3" s="1" customFormat="1" ht="24.75" customHeight="1" x14ac:dyDescent="0.2">
      <c r="A79" s="24"/>
      <c r="B79" s="2" t="s">
        <v>367</v>
      </c>
      <c r="C79" s="29">
        <f>SUBTOTAL(9,C77:C78)</f>
        <v>85356.290000000008</v>
      </c>
    </row>
    <row r="80" spans="1:3" x14ac:dyDescent="0.2">
      <c r="A80" s="21" t="s">
        <v>12</v>
      </c>
      <c r="B80" s="27" t="s">
        <v>277</v>
      </c>
      <c r="C80" s="17">
        <v>7473.38</v>
      </c>
    </row>
    <row r="81" spans="1:3" x14ac:dyDescent="0.2">
      <c r="A81" s="4"/>
      <c r="B81" s="27" t="s">
        <v>277</v>
      </c>
      <c r="C81" s="17">
        <v>27306.560000000001</v>
      </c>
    </row>
    <row r="82" spans="1:3" s="1" customFormat="1" ht="24.75" customHeight="1" x14ac:dyDescent="0.2">
      <c r="A82" s="24"/>
      <c r="B82" s="2" t="s">
        <v>368</v>
      </c>
      <c r="C82" s="29">
        <f>SUBTOTAL(9,C80:C81)</f>
        <v>34779.94</v>
      </c>
    </row>
    <row r="83" spans="1:3" x14ac:dyDescent="0.2">
      <c r="A83" s="22" t="s">
        <v>120</v>
      </c>
      <c r="B83" s="26" t="s">
        <v>278</v>
      </c>
      <c r="C83" s="17">
        <v>24900</v>
      </c>
    </row>
    <row r="84" spans="1:3" x14ac:dyDescent="0.2">
      <c r="A84" s="4"/>
      <c r="B84" s="26" t="s">
        <v>278</v>
      </c>
      <c r="C84" s="17">
        <v>17246.25</v>
      </c>
    </row>
    <row r="85" spans="1:3" s="1" customFormat="1" ht="24.75" customHeight="1" x14ac:dyDescent="0.2">
      <c r="A85" s="24"/>
      <c r="B85" s="2" t="s">
        <v>369</v>
      </c>
      <c r="C85" s="29">
        <f>SUBTOTAL(9,C83:C84)</f>
        <v>42146.25</v>
      </c>
    </row>
    <row r="86" spans="1:3" x14ac:dyDescent="0.2">
      <c r="A86" s="21" t="s">
        <v>159</v>
      </c>
      <c r="B86" s="26" t="s">
        <v>279</v>
      </c>
      <c r="C86" s="30">
        <f>50210.09</f>
        <v>50210.09</v>
      </c>
    </row>
    <row r="87" spans="1:3" s="1" customFormat="1" ht="24.75" customHeight="1" x14ac:dyDescent="0.2">
      <c r="A87" s="24"/>
      <c r="B87" s="2" t="s">
        <v>370</v>
      </c>
      <c r="C87" s="29">
        <f>SUBTOTAL(9,C86:C86)</f>
        <v>50210.09</v>
      </c>
    </row>
    <row r="88" spans="1:3" x14ac:dyDescent="0.2">
      <c r="A88" s="21" t="s">
        <v>13</v>
      </c>
      <c r="B88" s="27" t="s">
        <v>69</v>
      </c>
      <c r="C88" s="17">
        <v>172462.5</v>
      </c>
    </row>
    <row r="89" spans="1:3" s="1" customFormat="1" ht="24.75" customHeight="1" x14ac:dyDescent="0.2">
      <c r="A89" s="25"/>
      <c r="B89" s="2" t="s">
        <v>371</v>
      </c>
      <c r="C89" s="29">
        <f>SUBTOTAL(9,C88:C88)</f>
        <v>172462.5</v>
      </c>
    </row>
    <row r="90" spans="1:3" x14ac:dyDescent="0.2">
      <c r="A90" s="21" t="s">
        <v>14</v>
      </c>
      <c r="B90" s="27" t="s">
        <v>92</v>
      </c>
      <c r="C90" s="17">
        <v>160965</v>
      </c>
    </row>
    <row r="91" spans="1:3" s="1" customFormat="1" ht="24.75" customHeight="1" x14ac:dyDescent="0.2">
      <c r="A91" s="25"/>
      <c r="B91" s="2" t="s">
        <v>372</v>
      </c>
      <c r="C91" s="29">
        <f>SUBTOTAL(9,C90:C90)</f>
        <v>160965</v>
      </c>
    </row>
    <row r="92" spans="1:3" x14ac:dyDescent="0.2">
      <c r="A92" s="21" t="s">
        <v>121</v>
      </c>
      <c r="B92" s="26" t="s">
        <v>280</v>
      </c>
      <c r="C92" s="17">
        <v>44886.239999999998</v>
      </c>
    </row>
    <row r="93" spans="1:3" s="1" customFormat="1" ht="24.75" customHeight="1" x14ac:dyDescent="0.2">
      <c r="A93" s="25"/>
      <c r="B93" s="2" t="s">
        <v>373</v>
      </c>
      <c r="C93" s="29">
        <f>SUBTOTAL(9,C92:C92)</f>
        <v>44886.239999999998</v>
      </c>
    </row>
    <row r="94" spans="1:3" x14ac:dyDescent="0.2">
      <c r="A94" s="21" t="s">
        <v>15</v>
      </c>
      <c r="B94" s="26" t="s">
        <v>281</v>
      </c>
      <c r="C94" s="17">
        <v>146968.35</v>
      </c>
    </row>
    <row r="95" spans="1:3" x14ac:dyDescent="0.2">
      <c r="A95" s="4"/>
      <c r="B95" s="26" t="s">
        <v>281</v>
      </c>
      <c r="C95" s="17">
        <v>7670.07</v>
      </c>
    </row>
    <row r="96" spans="1:3" s="1" customFormat="1" ht="24.75" customHeight="1" x14ac:dyDescent="0.2">
      <c r="A96" s="24"/>
      <c r="B96" s="2" t="s">
        <v>374</v>
      </c>
      <c r="C96" s="29">
        <f>SUBTOTAL(9,C94:C95)</f>
        <v>154638.42000000001</v>
      </c>
    </row>
    <row r="97" spans="1:3" x14ac:dyDescent="0.2">
      <c r="A97" s="22" t="s">
        <v>16</v>
      </c>
      <c r="B97" s="26" t="s">
        <v>282</v>
      </c>
      <c r="C97" s="17">
        <v>24812.760000000002</v>
      </c>
    </row>
    <row r="98" spans="1:3" x14ac:dyDescent="0.2">
      <c r="A98" s="4"/>
      <c r="B98" s="26" t="s">
        <v>283</v>
      </c>
      <c r="C98" s="17">
        <v>6253.49</v>
      </c>
    </row>
    <row r="99" spans="1:3" s="1" customFormat="1" ht="24.75" customHeight="1" x14ac:dyDescent="0.2">
      <c r="A99" s="24"/>
      <c r="B99" s="2" t="s">
        <v>375</v>
      </c>
      <c r="C99" s="29">
        <f>SUBTOTAL(9,C97:C98)</f>
        <v>31066.25</v>
      </c>
    </row>
    <row r="100" spans="1:3" x14ac:dyDescent="0.2">
      <c r="A100" s="21" t="s">
        <v>122</v>
      </c>
      <c r="B100" s="26" t="s">
        <v>284</v>
      </c>
      <c r="C100" s="17">
        <v>1080990.3500000001</v>
      </c>
    </row>
    <row r="101" spans="1:3" s="1" customFormat="1" ht="24.75" customHeight="1" x14ac:dyDescent="0.2">
      <c r="A101" s="24"/>
      <c r="B101" s="2" t="s">
        <v>376</v>
      </c>
      <c r="C101" s="29">
        <f>SUBTOTAL(9,C100:C100)</f>
        <v>1080990.3500000001</v>
      </c>
    </row>
    <row r="102" spans="1:3" x14ac:dyDescent="0.2">
      <c r="A102" s="21" t="s">
        <v>17</v>
      </c>
      <c r="B102" s="27" t="s">
        <v>94</v>
      </c>
      <c r="C102" s="17">
        <v>2698.02</v>
      </c>
    </row>
    <row r="103" spans="1:3" x14ac:dyDescent="0.2">
      <c r="A103" s="4"/>
      <c r="B103" s="27" t="s">
        <v>286</v>
      </c>
      <c r="C103" s="17">
        <v>6474.81</v>
      </c>
    </row>
    <row r="104" spans="1:3" x14ac:dyDescent="0.2">
      <c r="A104" s="4"/>
      <c r="B104" s="27" t="s">
        <v>285</v>
      </c>
      <c r="C104" s="17">
        <v>19013.41</v>
      </c>
    </row>
    <row r="105" spans="1:3" s="1" customFormat="1" ht="24.75" customHeight="1" x14ac:dyDescent="0.2">
      <c r="A105" s="24"/>
      <c r="B105" s="2" t="s">
        <v>377</v>
      </c>
      <c r="C105" s="29">
        <f>SUBTOTAL(9,C102:C104)</f>
        <v>28186.239999999998</v>
      </c>
    </row>
    <row r="106" spans="1:3" x14ac:dyDescent="0.2">
      <c r="A106" s="22" t="s">
        <v>123</v>
      </c>
      <c r="B106" s="26" t="s">
        <v>287</v>
      </c>
      <c r="C106" s="17">
        <v>11210.06</v>
      </c>
    </row>
    <row r="107" spans="1:3" x14ac:dyDescent="0.2">
      <c r="A107" s="4"/>
      <c r="B107" s="26" t="s">
        <v>287</v>
      </c>
      <c r="C107" s="17">
        <v>2293.75</v>
      </c>
    </row>
    <row r="108" spans="1:3" x14ac:dyDescent="0.2">
      <c r="A108" s="4"/>
      <c r="B108" s="26" t="s">
        <v>287</v>
      </c>
      <c r="C108" s="17">
        <v>37366.879999999997</v>
      </c>
    </row>
    <row r="109" spans="1:3" s="1" customFormat="1" ht="24.75" customHeight="1" x14ac:dyDescent="0.2">
      <c r="A109" s="24"/>
      <c r="B109" s="2" t="s">
        <v>378</v>
      </c>
      <c r="C109" s="29">
        <f>SUBTOTAL(9,C106:C108)</f>
        <v>50870.689999999995</v>
      </c>
    </row>
    <row r="110" spans="1:3" x14ac:dyDescent="0.2">
      <c r="A110" s="21" t="s">
        <v>124</v>
      </c>
      <c r="B110" s="26" t="s">
        <v>288</v>
      </c>
      <c r="C110" s="17">
        <v>26904.16</v>
      </c>
    </row>
    <row r="111" spans="1:3" x14ac:dyDescent="0.2">
      <c r="A111" s="4"/>
      <c r="B111" s="26" t="s">
        <v>340</v>
      </c>
      <c r="C111" s="17">
        <v>3684.61</v>
      </c>
    </row>
    <row r="112" spans="1:3" s="1" customFormat="1" ht="24.75" customHeight="1" x14ac:dyDescent="0.2">
      <c r="A112" s="24"/>
      <c r="B112" s="2" t="s">
        <v>379</v>
      </c>
      <c r="C112" s="29">
        <f>SUBTOTAL(9,C110:C111)</f>
        <v>30588.77</v>
      </c>
    </row>
    <row r="113" spans="1:3" x14ac:dyDescent="0.2">
      <c r="A113" s="21" t="s">
        <v>18</v>
      </c>
      <c r="B113" s="26" t="s">
        <v>289</v>
      </c>
      <c r="C113" s="17">
        <v>290612</v>
      </c>
    </row>
    <row r="114" spans="1:3" s="1" customFormat="1" ht="24.75" customHeight="1" x14ac:dyDescent="0.2">
      <c r="A114" s="24"/>
      <c r="B114" s="2" t="s">
        <v>380</v>
      </c>
      <c r="C114" s="29">
        <f>SUBTOTAL(9,C113:C113)</f>
        <v>290612</v>
      </c>
    </row>
    <row r="115" spans="1:3" x14ac:dyDescent="0.2">
      <c r="A115" s="21" t="s">
        <v>125</v>
      </c>
      <c r="B115" s="26" t="s">
        <v>290</v>
      </c>
      <c r="C115" s="17">
        <v>69214.95</v>
      </c>
    </row>
    <row r="116" spans="1:3" s="1" customFormat="1" ht="24.75" customHeight="1" x14ac:dyDescent="0.2">
      <c r="A116" s="25"/>
      <c r="B116" s="2" t="s">
        <v>381</v>
      </c>
      <c r="C116" s="29">
        <f>SUBTOTAL(9,C115:C115)</f>
        <v>69214.95</v>
      </c>
    </row>
    <row r="117" spans="1:3" x14ac:dyDescent="0.2">
      <c r="A117" s="22" t="s">
        <v>19</v>
      </c>
      <c r="B117" s="27" t="s">
        <v>95</v>
      </c>
      <c r="C117" s="17">
        <v>56381.440000000002</v>
      </c>
    </row>
    <row r="118" spans="1:3" s="1" customFormat="1" ht="24.75" customHeight="1" x14ac:dyDescent="0.2">
      <c r="A118" s="22"/>
      <c r="B118" s="2" t="s">
        <v>382</v>
      </c>
      <c r="C118" s="29">
        <f>SUBTOTAL(9,C117:C117)</f>
        <v>56381.440000000002</v>
      </c>
    </row>
    <row r="119" spans="1:3" x14ac:dyDescent="0.2">
      <c r="A119" s="21" t="s">
        <v>126</v>
      </c>
      <c r="B119" s="26" t="s">
        <v>291</v>
      </c>
      <c r="C119" s="17">
        <v>7923.28</v>
      </c>
    </row>
    <row r="120" spans="1:3" x14ac:dyDescent="0.2">
      <c r="A120" s="4"/>
      <c r="B120" s="26" t="s">
        <v>291</v>
      </c>
      <c r="C120" s="17">
        <v>27411.15</v>
      </c>
    </row>
    <row r="121" spans="1:3" x14ac:dyDescent="0.2">
      <c r="A121" s="4"/>
      <c r="B121" s="26" t="s">
        <v>292</v>
      </c>
      <c r="C121" s="17">
        <v>6323.63</v>
      </c>
    </row>
    <row r="122" spans="1:3" x14ac:dyDescent="0.2">
      <c r="A122" s="4"/>
      <c r="B122" s="26" t="s">
        <v>341</v>
      </c>
      <c r="C122" s="17">
        <v>2809.9900000000002</v>
      </c>
    </row>
    <row r="123" spans="1:3" s="1" customFormat="1" ht="24.75" customHeight="1" x14ac:dyDescent="0.2">
      <c r="A123" s="24"/>
      <c r="B123" s="2" t="s">
        <v>383</v>
      </c>
      <c r="C123" s="29">
        <f>SUBTOTAL(9,C119:C122)</f>
        <v>44468.049999999996</v>
      </c>
    </row>
    <row r="124" spans="1:3" x14ac:dyDescent="0.2">
      <c r="A124" s="22" t="s">
        <v>20</v>
      </c>
      <c r="B124" s="26" t="s">
        <v>293</v>
      </c>
      <c r="C124" s="17">
        <f>142000*1.14975</f>
        <v>163264.5</v>
      </c>
    </row>
    <row r="125" spans="1:3" x14ac:dyDescent="0.2">
      <c r="A125" s="22"/>
      <c r="B125" s="8" t="s">
        <v>294</v>
      </c>
      <c r="C125" s="17">
        <v>90508.33</v>
      </c>
    </row>
    <row r="126" spans="1:3" s="1" customFormat="1" ht="24.75" customHeight="1" x14ac:dyDescent="0.2">
      <c r="A126" s="22"/>
      <c r="B126" s="2" t="s">
        <v>384</v>
      </c>
      <c r="C126" s="29">
        <f>SUBTOTAL(9,C124:C124)</f>
        <v>163264.5</v>
      </c>
    </row>
    <row r="127" spans="1:3" x14ac:dyDescent="0.2">
      <c r="A127" s="21" t="s">
        <v>127</v>
      </c>
      <c r="B127" s="26" t="s">
        <v>344</v>
      </c>
      <c r="C127" s="17">
        <v>33342.75</v>
      </c>
    </row>
    <row r="128" spans="1:3" s="1" customFormat="1" ht="24.75" customHeight="1" x14ac:dyDescent="0.2">
      <c r="A128" s="25"/>
      <c r="B128" s="2" t="s">
        <v>385</v>
      </c>
      <c r="C128" s="29">
        <f>SUBTOTAL(9,C127:C127)</f>
        <v>33342.75</v>
      </c>
    </row>
    <row r="129" spans="1:3" x14ac:dyDescent="0.2">
      <c r="A129" s="21" t="s">
        <v>21</v>
      </c>
      <c r="B129" s="27" t="s">
        <v>295</v>
      </c>
      <c r="C129" s="17">
        <v>2141.9</v>
      </c>
    </row>
    <row r="130" spans="1:3" x14ac:dyDescent="0.2">
      <c r="A130" s="4"/>
      <c r="B130" s="26" t="s">
        <v>296</v>
      </c>
      <c r="C130" s="17">
        <v>36565.620000000003</v>
      </c>
    </row>
    <row r="131" spans="1:3" s="1" customFormat="1" ht="24.75" customHeight="1" x14ac:dyDescent="0.2">
      <c r="A131" s="24"/>
      <c r="B131" s="2" t="s">
        <v>386</v>
      </c>
      <c r="C131" s="29">
        <f>SUBTOTAL(9,C129:C130)</f>
        <v>38707.520000000004</v>
      </c>
    </row>
    <row r="132" spans="1:3" x14ac:dyDescent="0.2">
      <c r="A132" s="21" t="s">
        <v>128</v>
      </c>
      <c r="B132" s="26" t="s">
        <v>345</v>
      </c>
      <c r="C132" s="17">
        <v>127162.35</v>
      </c>
    </row>
    <row r="133" spans="1:3" s="1" customFormat="1" ht="24.75" customHeight="1" x14ac:dyDescent="0.2">
      <c r="A133" s="24"/>
      <c r="B133" s="2" t="s">
        <v>387</v>
      </c>
      <c r="C133" s="29">
        <f>SUBTOTAL(9,C132:C132)</f>
        <v>127162.35</v>
      </c>
    </row>
    <row r="134" spans="1:3" x14ac:dyDescent="0.2">
      <c r="A134" s="22" t="s">
        <v>22</v>
      </c>
      <c r="B134" s="27" t="s">
        <v>298</v>
      </c>
      <c r="C134" s="17">
        <f>(7339.76+75093.6)*1.14975</f>
        <v>94777.75566000001</v>
      </c>
    </row>
    <row r="135" spans="1:3" x14ac:dyDescent="0.2">
      <c r="A135" s="22"/>
      <c r="B135" s="26" t="s">
        <v>96</v>
      </c>
      <c r="C135" s="17">
        <v>146616.12</v>
      </c>
    </row>
    <row r="136" spans="1:3" x14ac:dyDescent="0.2">
      <c r="A136" s="4"/>
      <c r="B136" s="8" t="s">
        <v>297</v>
      </c>
      <c r="C136" s="17">
        <f>76445.6*1.14975</f>
        <v>87893.328600000008</v>
      </c>
    </row>
    <row r="137" spans="1:3" s="1" customFormat="1" ht="24.75" customHeight="1" x14ac:dyDescent="0.2">
      <c r="A137" s="24"/>
      <c r="B137" s="2" t="s">
        <v>388</v>
      </c>
      <c r="C137" s="29">
        <f>SUBTOTAL(9,C134:C136)</f>
        <v>329287.20426000003</v>
      </c>
    </row>
    <row r="138" spans="1:3" x14ac:dyDescent="0.2">
      <c r="A138" s="22" t="s">
        <v>23</v>
      </c>
      <c r="B138" s="26" t="s">
        <v>299</v>
      </c>
      <c r="C138" s="17">
        <v>218961.38</v>
      </c>
    </row>
    <row r="139" spans="1:3" s="1" customFormat="1" ht="24.75" customHeight="1" x14ac:dyDescent="0.2">
      <c r="A139" s="24"/>
      <c r="B139" s="2" t="s">
        <v>389</v>
      </c>
      <c r="C139" s="29">
        <f>SUBTOTAL(9,C138:C138)</f>
        <v>218961.38</v>
      </c>
    </row>
    <row r="140" spans="1:3" x14ac:dyDescent="0.2">
      <c r="A140" s="21" t="s">
        <v>24</v>
      </c>
      <c r="B140" s="26" t="s">
        <v>300</v>
      </c>
      <c r="C140" s="17">
        <f>38459.14+135670.5</f>
        <v>174129.64</v>
      </c>
    </row>
    <row r="141" spans="1:3" x14ac:dyDescent="0.2">
      <c r="A141" s="21"/>
      <c r="B141" s="26" t="s">
        <v>301</v>
      </c>
      <c r="C141" s="17">
        <f>84097.31+330668.1</f>
        <v>414765.41</v>
      </c>
    </row>
    <row r="142" spans="1:3" x14ac:dyDescent="0.2">
      <c r="A142" s="21"/>
      <c r="B142" s="26" t="s">
        <v>302</v>
      </c>
      <c r="C142" s="17">
        <f>287600*1.14975</f>
        <v>330668.10000000003</v>
      </c>
    </row>
    <row r="143" spans="1:3" x14ac:dyDescent="0.2">
      <c r="A143" s="4"/>
      <c r="B143" s="26" t="s">
        <v>303</v>
      </c>
      <c r="C143" s="17">
        <f>118000*1.14975</f>
        <v>135670.5</v>
      </c>
    </row>
    <row r="144" spans="1:3" s="1" customFormat="1" ht="24.75" customHeight="1" x14ac:dyDescent="0.2">
      <c r="A144" s="24"/>
      <c r="B144" s="2" t="s">
        <v>390</v>
      </c>
      <c r="C144" s="29">
        <f>SUBTOTAL(9,C140:C143)</f>
        <v>1055233.6500000001</v>
      </c>
    </row>
    <row r="145" spans="1:3" x14ac:dyDescent="0.2">
      <c r="A145" s="21" t="s">
        <v>25</v>
      </c>
      <c r="B145" s="27" t="s">
        <v>97</v>
      </c>
      <c r="C145" s="17">
        <v>182810.25</v>
      </c>
    </row>
    <row r="146" spans="1:3" s="1" customFormat="1" ht="24.75" customHeight="1" x14ac:dyDescent="0.2">
      <c r="A146" s="25"/>
      <c r="B146" s="2" t="s">
        <v>391</v>
      </c>
      <c r="C146" s="29">
        <f>SUBTOTAL(9,C145:C145)</f>
        <v>182810.25</v>
      </c>
    </row>
    <row r="147" spans="1:3" x14ac:dyDescent="0.2">
      <c r="A147" s="22" t="s">
        <v>129</v>
      </c>
      <c r="B147" s="27" t="s">
        <v>304</v>
      </c>
      <c r="C147" s="17">
        <v>27020.86</v>
      </c>
    </row>
    <row r="148" spans="1:3" s="1" customFormat="1" ht="24.75" customHeight="1" x14ac:dyDescent="0.2">
      <c r="A148" s="22"/>
      <c r="B148" s="2" t="s">
        <v>392</v>
      </c>
      <c r="C148" s="29">
        <f>SUBTOTAL(9,C147:C147)</f>
        <v>27020.86</v>
      </c>
    </row>
    <row r="149" spans="1:3" x14ac:dyDescent="0.2">
      <c r="A149" s="22" t="s">
        <v>26</v>
      </c>
      <c r="B149" s="27" t="s">
        <v>305</v>
      </c>
      <c r="C149" s="17">
        <v>39555.360000000001</v>
      </c>
    </row>
    <row r="150" spans="1:3" s="1" customFormat="1" ht="24.75" customHeight="1" x14ac:dyDescent="0.2">
      <c r="A150" s="22"/>
      <c r="B150" s="2" t="s">
        <v>393</v>
      </c>
      <c r="C150" s="29">
        <f>SUBTOTAL(9,C149:C149)</f>
        <v>39555.360000000001</v>
      </c>
    </row>
    <row r="151" spans="1:3" x14ac:dyDescent="0.2">
      <c r="A151" s="21" t="s">
        <v>130</v>
      </c>
      <c r="B151" s="26" t="s">
        <v>306</v>
      </c>
      <c r="C151" s="17">
        <v>2036.8</v>
      </c>
    </row>
    <row r="152" spans="1:3" x14ac:dyDescent="0.2">
      <c r="A152" s="4"/>
      <c r="B152" s="26" t="s">
        <v>306</v>
      </c>
      <c r="C152" s="17">
        <v>2053.19</v>
      </c>
    </row>
    <row r="153" spans="1:3" x14ac:dyDescent="0.2">
      <c r="A153" s="4"/>
      <c r="B153" s="26" t="s">
        <v>306</v>
      </c>
      <c r="C153" s="17">
        <v>2033.55</v>
      </c>
    </row>
    <row r="154" spans="1:3" x14ac:dyDescent="0.2">
      <c r="A154" s="4"/>
      <c r="B154" s="26" t="s">
        <v>306</v>
      </c>
      <c r="C154" s="17">
        <v>3420.82</v>
      </c>
    </row>
    <row r="155" spans="1:3" x14ac:dyDescent="0.2">
      <c r="A155" s="4"/>
      <c r="B155" s="26" t="s">
        <v>306</v>
      </c>
      <c r="C155" s="17">
        <v>2877.4900000000002</v>
      </c>
    </row>
    <row r="156" spans="1:3" x14ac:dyDescent="0.2">
      <c r="A156" s="4"/>
      <c r="B156" s="26" t="s">
        <v>306</v>
      </c>
      <c r="C156" s="17">
        <v>2355.2000000000003</v>
      </c>
    </row>
    <row r="157" spans="1:3" x14ac:dyDescent="0.2">
      <c r="A157" s="4"/>
      <c r="B157" s="26" t="s">
        <v>306</v>
      </c>
      <c r="C157" s="17">
        <v>2818.7400000000002</v>
      </c>
    </row>
    <row r="158" spans="1:3" x14ac:dyDescent="0.2">
      <c r="A158" s="4"/>
      <c r="B158" s="26" t="s">
        <v>306</v>
      </c>
      <c r="C158" s="17">
        <v>3927.5</v>
      </c>
    </row>
    <row r="159" spans="1:3" x14ac:dyDescent="0.2">
      <c r="A159" s="4"/>
      <c r="B159" s="26" t="s">
        <v>306</v>
      </c>
      <c r="C159" s="17">
        <v>4647.41</v>
      </c>
    </row>
    <row r="160" spans="1:3" s="1" customFormat="1" ht="24.75" customHeight="1" x14ac:dyDescent="0.2">
      <c r="A160" s="24"/>
      <c r="B160" s="2" t="s">
        <v>394</v>
      </c>
      <c r="C160" s="29">
        <f>SUBTOTAL(9,C151:C159)</f>
        <v>26170.7</v>
      </c>
    </row>
    <row r="161" spans="1:3" x14ac:dyDescent="0.2">
      <c r="A161" s="21" t="s">
        <v>27</v>
      </c>
      <c r="B161" s="27" t="s">
        <v>98</v>
      </c>
      <c r="C161" s="17">
        <v>2731.81</v>
      </c>
    </row>
    <row r="162" spans="1:3" x14ac:dyDescent="0.2">
      <c r="A162" s="4"/>
      <c r="B162" s="27" t="s">
        <v>98</v>
      </c>
      <c r="C162" s="17">
        <v>2276.3200000000002</v>
      </c>
    </row>
    <row r="163" spans="1:3" x14ac:dyDescent="0.2">
      <c r="A163" s="4"/>
      <c r="B163" s="27" t="s">
        <v>98</v>
      </c>
      <c r="C163" s="17">
        <v>4461.03</v>
      </c>
    </row>
    <row r="164" spans="1:3" x14ac:dyDescent="0.2">
      <c r="A164" s="4"/>
      <c r="B164" s="26" t="s">
        <v>308</v>
      </c>
      <c r="C164" s="17">
        <v>20281.59</v>
      </c>
    </row>
    <row r="165" spans="1:3" x14ac:dyDescent="0.2">
      <c r="A165" s="4"/>
      <c r="B165" s="27" t="s">
        <v>307</v>
      </c>
      <c r="C165" s="17">
        <v>2090.5700000000002</v>
      </c>
    </row>
    <row r="166" spans="1:3" x14ac:dyDescent="0.2">
      <c r="A166" s="4"/>
      <c r="B166" s="27" t="s">
        <v>98</v>
      </c>
      <c r="C166" s="17">
        <v>6267.29</v>
      </c>
    </row>
    <row r="167" spans="1:3" x14ac:dyDescent="0.2">
      <c r="A167" s="4"/>
      <c r="B167" s="27" t="s">
        <v>98</v>
      </c>
      <c r="C167" s="17">
        <v>3174.86</v>
      </c>
    </row>
    <row r="168" spans="1:3" x14ac:dyDescent="0.2">
      <c r="A168" s="4"/>
      <c r="B168" s="27" t="s">
        <v>307</v>
      </c>
      <c r="C168" s="17">
        <v>2763.18</v>
      </c>
    </row>
    <row r="169" spans="1:3" x14ac:dyDescent="0.2">
      <c r="A169" s="4"/>
      <c r="B169" s="27" t="s">
        <v>98</v>
      </c>
      <c r="C169" s="17">
        <v>3752.78</v>
      </c>
    </row>
    <row r="170" spans="1:3" x14ac:dyDescent="0.2">
      <c r="A170" s="4"/>
      <c r="B170" s="27" t="s">
        <v>98</v>
      </c>
      <c r="C170" s="17">
        <v>2343.0100000000002</v>
      </c>
    </row>
    <row r="171" spans="1:3" s="1" customFormat="1" ht="24.75" customHeight="1" x14ac:dyDescent="0.2">
      <c r="A171" s="24"/>
      <c r="B171" s="2" t="s">
        <v>395</v>
      </c>
      <c r="C171" s="29">
        <f>SUBTOTAL(9,C161:C170)</f>
        <v>50142.44</v>
      </c>
    </row>
    <row r="172" spans="1:3" x14ac:dyDescent="0.2">
      <c r="A172" s="21" t="s">
        <v>131</v>
      </c>
      <c r="B172" s="26" t="s">
        <v>309</v>
      </c>
      <c r="C172" s="17">
        <v>3321093.12</v>
      </c>
    </row>
    <row r="173" spans="1:3" x14ac:dyDescent="0.2">
      <c r="A173" s="4"/>
      <c r="B173" s="26" t="s">
        <v>309</v>
      </c>
      <c r="C173" s="17">
        <v>52436.42</v>
      </c>
    </row>
    <row r="174" spans="1:3" s="1" customFormat="1" ht="24.75" customHeight="1" x14ac:dyDescent="0.2">
      <c r="A174" s="24"/>
      <c r="B174" s="2" t="s">
        <v>396</v>
      </c>
      <c r="C174" s="29">
        <f>SUBTOTAL(9,C172:C173)</f>
        <v>3373529.54</v>
      </c>
    </row>
    <row r="175" spans="1:3" x14ac:dyDescent="0.2">
      <c r="A175" s="21" t="s">
        <v>132</v>
      </c>
      <c r="B175" s="26" t="s">
        <v>310</v>
      </c>
      <c r="C175" s="17">
        <v>16713.93</v>
      </c>
    </row>
    <row r="176" spans="1:3" x14ac:dyDescent="0.2">
      <c r="A176" s="4"/>
      <c r="B176" s="26" t="s">
        <v>310</v>
      </c>
      <c r="C176" s="17">
        <v>6677.75</v>
      </c>
    </row>
    <row r="177" spans="1:3" x14ac:dyDescent="0.2">
      <c r="A177" s="4"/>
      <c r="B177" s="26" t="s">
        <v>310</v>
      </c>
      <c r="C177" s="17">
        <v>5498.1</v>
      </c>
    </row>
    <row r="178" spans="1:3" s="1" customFormat="1" ht="24.75" customHeight="1" x14ac:dyDescent="0.2">
      <c r="A178" s="24"/>
      <c r="B178" s="2" t="s">
        <v>397</v>
      </c>
      <c r="C178" s="29">
        <f>SUBTOTAL(9,C175:C177)</f>
        <v>28889.78</v>
      </c>
    </row>
    <row r="179" spans="1:3" x14ac:dyDescent="0.2">
      <c r="A179" s="21" t="s">
        <v>133</v>
      </c>
      <c r="B179" s="26" t="s">
        <v>311</v>
      </c>
      <c r="C179" s="17">
        <v>2511904.25</v>
      </c>
    </row>
    <row r="180" spans="1:3" x14ac:dyDescent="0.2">
      <c r="A180" s="4"/>
      <c r="B180" s="26" t="s">
        <v>311</v>
      </c>
      <c r="C180" s="17">
        <v>125595.21</v>
      </c>
    </row>
    <row r="181" spans="1:3" x14ac:dyDescent="0.2">
      <c r="A181" s="4"/>
      <c r="B181" s="26" t="s">
        <v>312</v>
      </c>
      <c r="C181" s="17">
        <v>405297.22000000003</v>
      </c>
    </row>
    <row r="182" spans="1:3" s="1" customFormat="1" ht="24.75" customHeight="1" x14ac:dyDescent="0.2">
      <c r="A182" s="24"/>
      <c r="B182" s="2" t="s">
        <v>398</v>
      </c>
      <c r="C182" s="29">
        <f>SUBTOTAL(9,C179:C181)</f>
        <v>3042796.68</v>
      </c>
    </row>
    <row r="183" spans="1:3" x14ac:dyDescent="0.2">
      <c r="A183" s="22" t="s">
        <v>28</v>
      </c>
      <c r="B183" s="27" t="s">
        <v>313</v>
      </c>
      <c r="C183" s="17">
        <v>387132.88</v>
      </c>
    </row>
    <row r="184" spans="1:3" s="1" customFormat="1" ht="24.75" customHeight="1" x14ac:dyDescent="0.2">
      <c r="A184" s="24"/>
      <c r="B184" s="2" t="s">
        <v>399</v>
      </c>
      <c r="C184" s="29">
        <f>SUBTOTAL(9,C183:C183)</f>
        <v>387132.88</v>
      </c>
    </row>
    <row r="185" spans="1:3" x14ac:dyDescent="0.2">
      <c r="A185" s="21" t="s">
        <v>134</v>
      </c>
      <c r="B185" s="26" t="s">
        <v>314</v>
      </c>
      <c r="C185" s="17">
        <v>224121.92</v>
      </c>
    </row>
    <row r="186" spans="1:3" s="1" customFormat="1" ht="24.75" customHeight="1" x14ac:dyDescent="0.2">
      <c r="A186" s="25"/>
      <c r="B186" s="2" t="s">
        <v>400</v>
      </c>
      <c r="C186" s="29">
        <f>SUBTOTAL(9,C185:C185)</f>
        <v>224121.92</v>
      </c>
    </row>
    <row r="187" spans="1:3" x14ac:dyDescent="0.2">
      <c r="A187" s="22" t="s">
        <v>30</v>
      </c>
      <c r="B187" s="27" t="s">
        <v>71</v>
      </c>
      <c r="C187" s="17">
        <v>36441.33</v>
      </c>
    </row>
    <row r="188" spans="1:3" s="1" customFormat="1" ht="24.75" customHeight="1" x14ac:dyDescent="0.2">
      <c r="A188" s="22"/>
      <c r="B188" s="2" t="s">
        <v>401</v>
      </c>
      <c r="C188" s="29">
        <f>SUBTOTAL(9,C187:C187)</f>
        <v>36441.33</v>
      </c>
    </row>
    <row r="189" spans="1:3" x14ac:dyDescent="0.2">
      <c r="A189" s="21" t="s">
        <v>31</v>
      </c>
      <c r="B189" s="27" t="s">
        <v>99</v>
      </c>
      <c r="C189" s="17">
        <f>31755*1.14975</f>
        <v>36510.311249999999</v>
      </c>
    </row>
    <row r="190" spans="1:3" x14ac:dyDescent="0.2">
      <c r="A190" s="4"/>
      <c r="B190" s="26" t="s">
        <v>315</v>
      </c>
      <c r="C190" s="17">
        <v>3098.57</v>
      </c>
    </row>
    <row r="191" spans="1:3" s="1" customFormat="1" ht="24.75" customHeight="1" x14ac:dyDescent="0.2">
      <c r="A191" s="24"/>
      <c r="B191" s="2" t="s">
        <v>402</v>
      </c>
      <c r="C191" s="29">
        <f>SUBTOTAL(9,C189:C190)</f>
        <v>39608.881249999999</v>
      </c>
    </row>
    <row r="192" spans="1:3" x14ac:dyDescent="0.2">
      <c r="A192" s="21" t="s">
        <v>32</v>
      </c>
      <c r="B192" s="27" t="s">
        <v>100</v>
      </c>
      <c r="C192" s="17">
        <v>180563.07</v>
      </c>
    </row>
    <row r="193" spans="1:3" s="1" customFormat="1" ht="24.75" customHeight="1" x14ac:dyDescent="0.2">
      <c r="A193" s="24"/>
      <c r="B193" s="2" t="s">
        <v>403</v>
      </c>
      <c r="C193" s="29">
        <f>SUBTOTAL(9,C192:C192)</f>
        <v>180563.07</v>
      </c>
    </row>
    <row r="194" spans="1:3" x14ac:dyDescent="0.2">
      <c r="A194" s="21" t="s">
        <v>33</v>
      </c>
      <c r="B194" s="27" t="s">
        <v>101</v>
      </c>
      <c r="C194" s="17">
        <v>31407.49</v>
      </c>
    </row>
    <row r="195" spans="1:3" x14ac:dyDescent="0.2">
      <c r="A195" s="4"/>
      <c r="B195" s="8" t="s">
        <v>103</v>
      </c>
      <c r="C195" s="17">
        <v>11216.960000000001</v>
      </c>
    </row>
    <row r="196" spans="1:3" x14ac:dyDescent="0.2">
      <c r="A196" s="4"/>
      <c r="B196" s="8" t="s">
        <v>102</v>
      </c>
      <c r="C196" s="17">
        <v>2243.39</v>
      </c>
    </row>
    <row r="197" spans="1:3" s="1" customFormat="1" ht="24.75" customHeight="1" x14ac:dyDescent="0.2">
      <c r="A197" s="24"/>
      <c r="B197" s="2" t="s">
        <v>404</v>
      </c>
      <c r="C197" s="29">
        <f>SUBTOTAL(9,C194:C196)</f>
        <v>44867.840000000004</v>
      </c>
    </row>
    <row r="198" spans="1:3" x14ac:dyDescent="0.2">
      <c r="A198" s="21" t="s">
        <v>34</v>
      </c>
      <c r="B198" s="27" t="s">
        <v>104</v>
      </c>
      <c r="C198" s="17">
        <v>34492.5</v>
      </c>
    </row>
    <row r="199" spans="1:3" x14ac:dyDescent="0.2">
      <c r="A199" s="4"/>
      <c r="B199" s="27" t="s">
        <v>104</v>
      </c>
      <c r="C199" s="17">
        <v>8933.27</v>
      </c>
    </row>
    <row r="200" spans="1:3" x14ac:dyDescent="0.2">
      <c r="A200" s="4"/>
      <c r="B200" s="27" t="s">
        <v>104</v>
      </c>
      <c r="C200" s="17">
        <v>2058.0500000000002</v>
      </c>
    </row>
    <row r="201" spans="1:3" s="1" customFormat="1" ht="24.75" customHeight="1" x14ac:dyDescent="0.2">
      <c r="A201" s="24"/>
      <c r="B201" s="2" t="s">
        <v>405</v>
      </c>
      <c r="C201" s="29">
        <f>SUBTOTAL(9,C198:C200)</f>
        <v>45483.820000000007</v>
      </c>
    </row>
    <row r="202" spans="1:3" x14ac:dyDescent="0.2">
      <c r="A202" s="21" t="s">
        <v>135</v>
      </c>
      <c r="B202" s="27" t="s">
        <v>70</v>
      </c>
      <c r="C202" s="17">
        <v>24949.58</v>
      </c>
    </row>
    <row r="203" spans="1:3" x14ac:dyDescent="0.2">
      <c r="A203" s="4"/>
      <c r="B203" s="27" t="s">
        <v>70</v>
      </c>
      <c r="C203" s="17">
        <v>2269.15</v>
      </c>
    </row>
    <row r="204" spans="1:3" s="1" customFormat="1" ht="24.75" customHeight="1" x14ac:dyDescent="0.2">
      <c r="A204" s="24"/>
      <c r="B204" s="2" t="s">
        <v>406</v>
      </c>
      <c r="C204" s="29">
        <f>SUBTOTAL(9,C202:C203)</f>
        <v>27218.730000000003</v>
      </c>
    </row>
    <row r="205" spans="1:3" x14ac:dyDescent="0.2">
      <c r="A205" s="22" t="s">
        <v>36</v>
      </c>
      <c r="B205" s="27" t="s">
        <v>316</v>
      </c>
      <c r="C205" s="17">
        <v>1022818.91</v>
      </c>
    </row>
    <row r="206" spans="1:3" s="1" customFormat="1" ht="24.75" customHeight="1" x14ac:dyDescent="0.2">
      <c r="A206" s="24"/>
      <c r="B206" s="2" t="s">
        <v>407</v>
      </c>
      <c r="C206" s="29">
        <f>SUBTOTAL(9,C205:C205)</f>
        <v>1022818.91</v>
      </c>
    </row>
    <row r="207" spans="1:3" x14ac:dyDescent="0.2">
      <c r="A207" s="21" t="s">
        <v>37</v>
      </c>
      <c r="B207" s="27" t="s">
        <v>105</v>
      </c>
      <c r="C207" s="17">
        <v>122448.38</v>
      </c>
    </row>
    <row r="208" spans="1:3" s="1" customFormat="1" ht="24.75" customHeight="1" x14ac:dyDescent="0.2">
      <c r="A208" s="25"/>
      <c r="B208" s="2" t="s">
        <v>408</v>
      </c>
      <c r="C208" s="29">
        <f>SUBTOTAL(9,C207:C207)</f>
        <v>122448.38</v>
      </c>
    </row>
    <row r="209" spans="1:3" x14ac:dyDescent="0.2">
      <c r="A209" s="21" t="s">
        <v>38</v>
      </c>
      <c r="B209" s="27" t="s">
        <v>317</v>
      </c>
      <c r="C209" s="17">
        <v>28554.27</v>
      </c>
    </row>
    <row r="210" spans="1:3" x14ac:dyDescent="0.2">
      <c r="A210" s="4"/>
      <c r="B210" s="27" t="s">
        <v>318</v>
      </c>
      <c r="C210" s="17">
        <v>3020.92</v>
      </c>
    </row>
    <row r="211" spans="1:3" x14ac:dyDescent="0.2">
      <c r="A211" s="4"/>
      <c r="B211" s="27" t="s">
        <v>319</v>
      </c>
      <c r="C211" s="17">
        <v>3049.92</v>
      </c>
    </row>
    <row r="212" spans="1:3" x14ac:dyDescent="0.2">
      <c r="A212" s="4"/>
      <c r="B212" s="27" t="s">
        <v>320</v>
      </c>
      <c r="C212" s="17">
        <v>3036.18</v>
      </c>
    </row>
    <row r="213" spans="1:3" s="1" customFormat="1" ht="24.75" customHeight="1" x14ac:dyDescent="0.2">
      <c r="A213" s="24"/>
      <c r="B213" s="2" t="s">
        <v>409</v>
      </c>
      <c r="C213" s="29">
        <f>SUBTOTAL(9,C209:C212)</f>
        <v>37661.29</v>
      </c>
    </row>
    <row r="214" spans="1:3" x14ac:dyDescent="0.2">
      <c r="A214" s="21" t="s">
        <v>39</v>
      </c>
      <c r="B214" s="26" t="s">
        <v>322</v>
      </c>
      <c r="C214" s="17">
        <v>25633.68</v>
      </c>
    </row>
    <row r="215" spans="1:3" x14ac:dyDescent="0.2">
      <c r="A215" s="4"/>
      <c r="B215" s="26" t="s">
        <v>321</v>
      </c>
      <c r="C215" s="17">
        <v>17821.13</v>
      </c>
    </row>
    <row r="216" spans="1:3" x14ac:dyDescent="0.2">
      <c r="A216" s="4"/>
      <c r="B216" s="26" t="s">
        <v>323</v>
      </c>
      <c r="C216" s="17">
        <v>2330.54</v>
      </c>
    </row>
    <row r="217" spans="1:3" x14ac:dyDescent="0.2">
      <c r="A217" s="4"/>
      <c r="B217" s="26" t="s">
        <v>324</v>
      </c>
      <c r="C217" s="17">
        <v>11049.1</v>
      </c>
    </row>
    <row r="218" spans="1:3" s="1" customFormat="1" ht="24.75" customHeight="1" x14ac:dyDescent="0.2">
      <c r="A218" s="24"/>
      <c r="B218" s="2" t="s">
        <v>410</v>
      </c>
      <c r="C218" s="29">
        <f>SUBTOTAL(9,C214:C217)</f>
        <v>56834.45</v>
      </c>
    </row>
    <row r="219" spans="1:3" x14ac:dyDescent="0.2">
      <c r="A219" s="22" t="s">
        <v>40</v>
      </c>
      <c r="B219" s="8" t="s">
        <v>106</v>
      </c>
      <c r="C219" s="17">
        <v>57487.5</v>
      </c>
    </row>
    <row r="220" spans="1:3" s="1" customFormat="1" ht="24.75" customHeight="1" x14ac:dyDescent="0.2">
      <c r="A220" s="22"/>
      <c r="B220" s="2" t="s">
        <v>411</v>
      </c>
      <c r="C220" s="29">
        <f>SUBTOTAL(9,C219:C219)</f>
        <v>57487.5</v>
      </c>
    </row>
    <row r="221" spans="1:3" x14ac:dyDescent="0.2">
      <c r="A221" s="21" t="s">
        <v>136</v>
      </c>
      <c r="B221" s="26" t="s">
        <v>325</v>
      </c>
      <c r="C221" s="17">
        <v>46267.37</v>
      </c>
    </row>
    <row r="222" spans="1:3" s="1" customFormat="1" ht="24.75" customHeight="1" x14ac:dyDescent="0.2">
      <c r="A222" s="25"/>
      <c r="B222" s="2" t="s">
        <v>412</v>
      </c>
      <c r="C222" s="29">
        <f>SUBTOTAL(9,C221:C221)</f>
        <v>46267.37</v>
      </c>
    </row>
    <row r="223" spans="1:3" x14ac:dyDescent="0.2">
      <c r="A223" s="21" t="s">
        <v>41</v>
      </c>
      <c r="B223" s="8" t="s">
        <v>107</v>
      </c>
      <c r="C223" s="17">
        <v>390915</v>
      </c>
    </row>
    <row r="224" spans="1:3" x14ac:dyDescent="0.2">
      <c r="A224" s="4"/>
      <c r="B224" s="8" t="s">
        <v>108</v>
      </c>
      <c r="C224" s="17">
        <f>735030*1.14975</f>
        <v>845100.74250000005</v>
      </c>
    </row>
    <row r="225" spans="1:3" x14ac:dyDescent="0.2">
      <c r="A225" s="4"/>
      <c r="B225" s="8" t="s">
        <v>107</v>
      </c>
      <c r="C225" s="17">
        <v>1432641.55</v>
      </c>
    </row>
    <row r="226" spans="1:3" x14ac:dyDescent="0.2">
      <c r="A226" s="4"/>
      <c r="B226" s="8" t="s">
        <v>109</v>
      </c>
      <c r="C226" s="17">
        <v>7919.71</v>
      </c>
    </row>
    <row r="227" spans="1:3" x14ac:dyDescent="0.2">
      <c r="A227" s="4"/>
      <c r="B227" s="26" t="s">
        <v>326</v>
      </c>
      <c r="C227" s="17">
        <v>27444.53</v>
      </c>
    </row>
    <row r="228" spans="1:3" x14ac:dyDescent="0.2">
      <c r="A228" s="4"/>
      <c r="B228" s="26" t="s">
        <v>342</v>
      </c>
      <c r="C228" s="17">
        <v>2625.56</v>
      </c>
    </row>
    <row r="229" spans="1:3" x14ac:dyDescent="0.2">
      <c r="A229" s="4"/>
      <c r="B229" s="26" t="s">
        <v>327</v>
      </c>
      <c r="C229" s="17">
        <v>5886.67</v>
      </c>
    </row>
    <row r="230" spans="1:3" s="1" customFormat="1" ht="24.75" customHeight="1" x14ac:dyDescent="0.2">
      <c r="A230" s="24"/>
      <c r="B230" s="2" t="s">
        <v>413</v>
      </c>
      <c r="C230" s="29">
        <f>SUBTOTAL(9,C223:C229)</f>
        <v>2712533.7625000002</v>
      </c>
    </row>
    <row r="231" spans="1:3" x14ac:dyDescent="0.2">
      <c r="A231" s="22" t="s">
        <v>63</v>
      </c>
      <c r="B231" s="28" t="s">
        <v>328</v>
      </c>
      <c r="C231" s="17">
        <v>47972.17</v>
      </c>
    </row>
    <row r="232" spans="1:3" x14ac:dyDescent="0.2">
      <c r="A232" s="4"/>
      <c r="B232" s="28" t="s">
        <v>350</v>
      </c>
      <c r="C232" s="17">
        <v>44005.53</v>
      </c>
    </row>
    <row r="233" spans="1:3" s="1" customFormat="1" ht="24.75" customHeight="1" x14ac:dyDescent="0.2">
      <c r="A233" s="24"/>
      <c r="B233" s="2" t="s">
        <v>414</v>
      </c>
      <c r="C233" s="29">
        <f>SUBTOTAL(9,C231:C232)</f>
        <v>91977.7</v>
      </c>
    </row>
    <row r="234" spans="1:3" x14ac:dyDescent="0.2">
      <c r="A234" s="21" t="s">
        <v>137</v>
      </c>
      <c r="B234" s="26" t="s">
        <v>329</v>
      </c>
      <c r="C234" s="17">
        <v>7053.7300000000005</v>
      </c>
    </row>
    <row r="235" spans="1:3" x14ac:dyDescent="0.2">
      <c r="A235" s="4"/>
      <c r="B235" s="26" t="s">
        <v>329</v>
      </c>
      <c r="C235" s="17">
        <v>21770.52</v>
      </c>
    </row>
    <row r="236" spans="1:3" s="1" customFormat="1" ht="24.75" customHeight="1" x14ac:dyDescent="0.2">
      <c r="A236" s="24"/>
      <c r="B236" s="2" t="s">
        <v>415</v>
      </c>
      <c r="C236" s="29">
        <f>SUBTOTAL(9,C234:C235)</f>
        <v>28824.25</v>
      </c>
    </row>
    <row r="237" spans="1:3" x14ac:dyDescent="0.2">
      <c r="A237" s="21" t="s">
        <v>42</v>
      </c>
      <c r="B237" s="26" t="s">
        <v>331</v>
      </c>
      <c r="C237" s="17">
        <v>13189.93</v>
      </c>
    </row>
    <row r="238" spans="1:3" x14ac:dyDescent="0.2">
      <c r="A238" s="4"/>
      <c r="B238" s="26" t="s">
        <v>332</v>
      </c>
      <c r="C238" s="17">
        <v>69485.14</v>
      </c>
    </row>
    <row r="239" spans="1:3" s="1" customFormat="1" ht="24.75" customHeight="1" x14ac:dyDescent="0.2">
      <c r="A239" s="24"/>
      <c r="B239" s="2" t="s">
        <v>416</v>
      </c>
      <c r="C239" s="29">
        <f>SUBTOTAL(9,C237:C238)</f>
        <v>82675.070000000007</v>
      </c>
    </row>
    <row r="240" spans="1:3" x14ac:dyDescent="0.2">
      <c r="A240" s="21" t="s">
        <v>43</v>
      </c>
      <c r="B240" s="26" t="s">
        <v>343</v>
      </c>
      <c r="C240" s="17">
        <v>28168.880000000001</v>
      </c>
    </row>
    <row r="241" spans="1:3" s="1" customFormat="1" ht="24.75" customHeight="1" x14ac:dyDescent="0.2">
      <c r="A241" s="25"/>
      <c r="B241" s="2" t="s">
        <v>417</v>
      </c>
      <c r="C241" s="29">
        <f>SUBTOTAL(9,C240:C240)</f>
        <v>28168.880000000001</v>
      </c>
    </row>
    <row r="242" spans="1:3" x14ac:dyDescent="0.2">
      <c r="A242" s="22" t="s">
        <v>44</v>
      </c>
      <c r="B242" s="26" t="s">
        <v>333</v>
      </c>
      <c r="C242" s="17">
        <v>37016.200000000004</v>
      </c>
    </row>
    <row r="243" spans="1:3" x14ac:dyDescent="0.2">
      <c r="A243" s="22"/>
      <c r="B243" s="26" t="s">
        <v>333</v>
      </c>
      <c r="C243" s="17">
        <v>1592.42</v>
      </c>
    </row>
    <row r="244" spans="1:3" s="1" customFormat="1" ht="24.75" customHeight="1" x14ac:dyDescent="0.2">
      <c r="A244" s="24"/>
      <c r="B244" s="2" t="s">
        <v>418</v>
      </c>
      <c r="C244" s="29">
        <f>SUBTOTAL(9,C242:C243)</f>
        <v>38608.620000000003</v>
      </c>
    </row>
    <row r="245" spans="1:3" x14ac:dyDescent="0.2">
      <c r="A245" s="21" t="s">
        <v>139</v>
      </c>
      <c r="B245" s="26" t="s">
        <v>334</v>
      </c>
      <c r="C245" s="17">
        <v>164152.11000000002</v>
      </c>
    </row>
    <row r="246" spans="1:3" x14ac:dyDescent="0.2">
      <c r="A246" s="4"/>
      <c r="B246" s="26" t="s">
        <v>334</v>
      </c>
      <c r="C246" s="17">
        <v>2551.3200000000002</v>
      </c>
    </row>
    <row r="247" spans="1:3" s="1" customFormat="1" ht="24.75" customHeight="1" x14ac:dyDescent="0.2">
      <c r="A247" s="24"/>
      <c r="B247" s="2" t="s">
        <v>419</v>
      </c>
      <c r="C247" s="29">
        <f>SUBTOTAL(9,C245:C246)</f>
        <v>166703.43000000002</v>
      </c>
    </row>
    <row r="248" spans="1:3" x14ac:dyDescent="0.2">
      <c r="A248" s="21" t="s">
        <v>45</v>
      </c>
      <c r="B248" s="8" t="s">
        <v>335</v>
      </c>
      <c r="C248" s="17">
        <v>4225.33</v>
      </c>
    </row>
    <row r="249" spans="1:3" x14ac:dyDescent="0.2">
      <c r="A249" s="4"/>
      <c r="B249" s="8" t="s">
        <v>336</v>
      </c>
      <c r="C249" s="17">
        <v>14711.050000000001</v>
      </c>
    </row>
    <row r="250" spans="1:3" x14ac:dyDescent="0.2">
      <c r="A250" s="4"/>
      <c r="B250" s="26" t="s">
        <v>337</v>
      </c>
      <c r="C250" s="17">
        <v>9002.5400000000009</v>
      </c>
    </row>
    <row r="251" spans="1:3" x14ac:dyDescent="0.2">
      <c r="A251" s="4"/>
      <c r="B251" s="26" t="s">
        <v>337</v>
      </c>
      <c r="C251" s="17">
        <v>2155.7800000000002</v>
      </c>
    </row>
    <row r="252" spans="1:3" x14ac:dyDescent="0.2">
      <c r="A252" s="4"/>
      <c r="B252" s="26" t="s">
        <v>337</v>
      </c>
      <c r="C252" s="17">
        <v>2989.35</v>
      </c>
    </row>
    <row r="253" spans="1:3" x14ac:dyDescent="0.2">
      <c r="A253" s="4"/>
      <c r="B253" s="26" t="s">
        <v>337</v>
      </c>
      <c r="C253" s="17">
        <v>8048.25</v>
      </c>
    </row>
    <row r="254" spans="1:3" s="1" customFormat="1" ht="24.75" customHeight="1" x14ac:dyDescent="0.2">
      <c r="A254" s="24"/>
      <c r="B254" s="2" t="s">
        <v>420</v>
      </c>
      <c r="C254" s="29">
        <f>SUBTOTAL(9,C248:C253)</f>
        <v>41132.300000000003</v>
      </c>
    </row>
    <row r="255" spans="1:3" x14ac:dyDescent="0.2">
      <c r="A255" s="21" t="s">
        <v>46</v>
      </c>
      <c r="B255" s="27" t="s">
        <v>110</v>
      </c>
      <c r="C255" s="17">
        <v>140297.48000000001</v>
      </c>
    </row>
    <row r="256" spans="1:3" s="1" customFormat="1" ht="24.75" customHeight="1" x14ac:dyDescent="0.2">
      <c r="A256" s="24"/>
      <c r="B256" s="2" t="s">
        <v>421</v>
      </c>
      <c r="C256" s="29">
        <f>SUBTOTAL(9,C255:C255)</f>
        <v>140297.48000000001</v>
      </c>
    </row>
    <row r="257" spans="1:3" x14ac:dyDescent="0.2">
      <c r="A257" s="21" t="s">
        <v>47</v>
      </c>
      <c r="B257" s="27" t="s">
        <v>338</v>
      </c>
      <c r="C257" s="17">
        <v>261871.33000000002</v>
      </c>
    </row>
    <row r="258" spans="1:3" s="1" customFormat="1" ht="24.75" customHeight="1" x14ac:dyDescent="0.2">
      <c r="A258" s="25"/>
      <c r="B258" s="2" t="s">
        <v>422</v>
      </c>
      <c r="C258" s="29">
        <f>SUBTOTAL(9,C257:C257)</f>
        <v>261871.33000000002</v>
      </c>
    </row>
    <row r="259" spans="1:3" x14ac:dyDescent="0.2">
      <c r="A259" s="21" t="s">
        <v>140</v>
      </c>
      <c r="B259" s="26" t="s">
        <v>339</v>
      </c>
      <c r="C259" s="17">
        <v>36593.56</v>
      </c>
    </row>
    <row r="260" spans="1:3" s="1" customFormat="1" ht="24.75" customHeight="1" x14ac:dyDescent="0.2">
      <c r="A260" s="24"/>
      <c r="B260" s="2" t="s">
        <v>423</v>
      </c>
      <c r="C260" s="29">
        <f>SUBTOTAL(9,C259:C259)</f>
        <v>36593.56</v>
      </c>
    </row>
    <row r="261" spans="1:3" x14ac:dyDescent="0.2">
      <c r="A261" s="21" t="s">
        <v>48</v>
      </c>
      <c r="B261" s="27" t="s">
        <v>49</v>
      </c>
      <c r="C261" s="17">
        <v>5256.64</v>
      </c>
    </row>
    <row r="262" spans="1:3" x14ac:dyDescent="0.2">
      <c r="A262" s="4"/>
      <c r="B262" s="27" t="s">
        <v>49</v>
      </c>
      <c r="C262" s="17">
        <v>3014.78</v>
      </c>
    </row>
    <row r="263" spans="1:3" x14ac:dyDescent="0.2">
      <c r="A263" s="4"/>
      <c r="B263" s="27" t="s">
        <v>49</v>
      </c>
      <c r="C263" s="17">
        <v>17485.98</v>
      </c>
    </row>
    <row r="264" spans="1:3" s="1" customFormat="1" ht="24.75" customHeight="1" x14ac:dyDescent="0.2">
      <c r="A264" s="24"/>
      <c r="B264" s="2" t="s">
        <v>424</v>
      </c>
      <c r="C264" s="29">
        <f>SUBTOTAL(9,C261:C263)</f>
        <v>25757.4</v>
      </c>
    </row>
    <row r="265" spans="1:3" ht="26.25" customHeight="1" thickBot="1" x14ac:dyDescent="0.25">
      <c r="A265" s="47" t="s">
        <v>503</v>
      </c>
      <c r="B265" s="48"/>
      <c r="C265" s="41">
        <f>SUBTOTAL(9,C8:C263)</f>
        <v>19532642.668635014</v>
      </c>
    </row>
    <row r="266" spans="1:3" ht="13.5" thickTop="1" x14ac:dyDescent="0.2">
      <c r="B266" s="49" t="s">
        <v>504</v>
      </c>
      <c r="C266" s="49"/>
    </row>
  </sheetData>
  <autoFilter ref="A6:C264" xr:uid="{930923A8-B79D-4226-B297-D867D9A842A4}"/>
  <mergeCells count="5">
    <mergeCell ref="A2:C2"/>
    <mergeCell ref="A3:C3"/>
    <mergeCell ref="A4:C4"/>
    <mergeCell ref="A265:B265"/>
    <mergeCell ref="B266:C266"/>
  </mergeCells>
  <printOptions horizontalCentered="1"/>
  <pageMargins left="0.44" right="0.31" top="0.34" bottom="0.36" header="0.17" footer="0.17"/>
  <pageSetup paperSize="5" fitToHeight="0" orientation="landscape" verticalDpi="1200" r:id="rId1"/>
  <headerFooter>
    <oddHeader>&amp;R31 janvier 2021</oddHeader>
    <oddFooter>&amp;RPage &amp;P de &amp;N</oddFooter>
  </headerFooter>
  <rowBreaks count="7" manualBreakCount="7">
    <brk id="67" max="2" man="1"/>
    <brk id="93" max="2" man="1"/>
    <brk id="146" max="2" man="1"/>
    <brk id="175" max="2" man="1"/>
    <brk id="201" max="2" man="1"/>
    <brk id="227" max="2" man="1"/>
    <brk id="25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2020 Final Report EN</vt:lpstr>
      <vt:lpstr>2020 Final Report FR</vt:lpstr>
      <vt:lpstr>'2020 Final Report EN'!Print_Area</vt:lpstr>
      <vt:lpstr>'2020 Final Report FR'!Print_Area</vt:lpstr>
      <vt:lpstr>'2020 Final Report EN'!Print_Titles</vt:lpstr>
      <vt:lpstr>'2020 Final Report FR'!Print_Titles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Contrats de plus de X $ totalisant plus de X $ par fournisseur</dc:title>
  <dc:creator>Crystal Decisions</dc:creator>
  <dc:description>Powered by Crystal</dc:description>
  <cp:lastModifiedBy>Angelo Marino</cp:lastModifiedBy>
  <cp:lastPrinted>2021-02-09T00:35:22Z</cp:lastPrinted>
  <dcterms:created xsi:type="dcterms:W3CDTF">2020-01-14T00:02:56Z</dcterms:created>
  <dcterms:modified xsi:type="dcterms:W3CDTF">2021-02-09T00:45:13Z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016B9E1421FC6E368B2C2DA50FE47B91398678C5D33A316713CCAE493813A2EBBAECB6E2010AFBEB90CB79A6BFBFB02461C2E7BA097D1CCC7112E4C724BE0DF381A555B73885B3899DC05C31A6C7FBD16F7811FB376FDFF714DFA9481DB21F4D4D2E73BCEE46A0DEC26847B39E150CF90108BFFD93AD98010BFB3BED522F4D1</vt:lpwstr>
  </property>
  <property fmtid="{D5CDD505-2E9C-101B-9397-08002B2CF9AE}" pid="3" name="Business Objects Context Information1">
    <vt:lpwstr>294C1F960432DAA29C2D859928B74E6F0C0641D129CA01E1FA9055919A21DEB19E14C8CCF5CD4B04D76426EC6E980B02CC7E975E9687B501F8C28636ACF8B8B25D49F798858144A4DBBDFFB571A0092D28A226FD815EC3B4460FDA5BB5B620F69096C4B81A706F8E310C9BF52DB9005E5272C0947ADDF867ED8501CA2ED887A</vt:lpwstr>
  </property>
  <property fmtid="{D5CDD505-2E9C-101B-9397-08002B2CF9AE}" pid="4" name="Business Objects Context Information2">
    <vt:lpwstr>AB29FFA963AFF3587B55CA95662A94ADDF992A7EB1C383C7316E899AC53ED0E605D0FEC070596C4588926E575F9EA5F72611967656FC308124F6C8AF30E01BF3A4A372DD38CE30C5467E01695CE0456E6C6F5AB52217A8CF2F5861ECE6CB3F6DBB4564857C0F395909602A52CEC902714E7481DB7A677A1709AFFEA9687D657</vt:lpwstr>
  </property>
  <property fmtid="{D5CDD505-2E9C-101B-9397-08002B2CF9AE}" pid="5" name="Business Objects Context Information3">
    <vt:lpwstr>1D775C1800A4C411CF38D6D0590FC4737DAFA2BF366BCD6AF07C0DDD41A1C9632616C13E0DAEF266E0376AB16954957311D83F21695206B915F5E74B5109DB98DAABF636B69F67C7A5C15319D208A35DF881486AFE8B5E34A057C49BEA7CD9B0FC652D61A16EBD76F7B26C19A6486DB7CBA3917A6966D74A939C450C15D8212</vt:lpwstr>
  </property>
  <property fmtid="{D5CDD505-2E9C-101B-9397-08002B2CF9AE}" pid="6" name="Business Objects Context Information4">
    <vt:lpwstr>5C4806B6633CEB3604C6FE85DF83A5FC02E3A0BB7904F6C918460DE7F7A7E6446C0A29A40CCCEDAA72DA7ED2FB66B87420A68730E00FE521E84D0E91486407ADAA9B563D82D21AA5E4D81744AE183B6D401697B139B83DBF20086A3963A71FF023246FDD6D55F00C43E2A6620D49C9A335E84127A9F67D5DBD10E75F5FED769</vt:lpwstr>
  </property>
  <property fmtid="{D5CDD505-2E9C-101B-9397-08002B2CF9AE}" pid="7" name="Business Objects Context Information5">
    <vt:lpwstr>772636C97726F1DF4A581441D0B8E30761D000896F3E6DE0D5929256EDE6BE42C8F2179E761000599DF459B522329EFD21434636653228D6DA05A253EFD8C95F1D4EA0916A3A934451FB99709292A816207376B7FFA9DD02CA9F82A7920B2453F4A04281FFCDAABCBD4F3F0AAA6C32A108BB1A2EC4C276344A1339A669301D0</vt:lpwstr>
  </property>
  <property fmtid="{D5CDD505-2E9C-101B-9397-08002B2CF9AE}" pid="8" name="Business Objects Context Information6">
    <vt:lpwstr>66EAFEE0AEA7CD758363C88B07BF9C8ABAC0D9880FE9F4100D6D5DF11709130ABEF59DBFF6CE41F736A9E5BE3F26F5D13734C80E306484608907925242FC9E3FBE52DFEE328316CAB16C333D7B9F8D9B1194F5D6BC9C20D078EC872C4CEEFE6616D4A970FCBCD66766EC291D296AD2B1331987331513F0654E3296473666A36</vt:lpwstr>
  </property>
  <property fmtid="{D5CDD505-2E9C-101B-9397-08002B2CF9AE}" pid="9" name="Business Objects Context Information7">
    <vt:lpwstr>493B52087CF3189E71BE3274566E22A2F33690153B2A935B56F30AC6F62383C21E307A8E1DA6524E3FA01EBAFE8B9FD84CB1E44D0315E3752FB2C1E01DB492D0E4D236541EDC01D98E3D0B68EDB4CAD5D941BE4AB1C176ED2897BA598C027B803D86D85D93544CD082433712C74203742364FB2189B5DAD73D675655D4C7F32</vt:lpwstr>
  </property>
  <property fmtid="{D5CDD505-2E9C-101B-9397-08002B2CF9AE}" pid="10" name="Business Objects Context Information8">
    <vt:lpwstr>9EC2C86ADB1EE86E8954E65F2B63CF43E6527FFF23315FEDDDD6147627E7B56BDE4F5134414C118EFBE2ED833C655C7D4A78A3163212A8D48E86E1F7F826E7CC46B294F186</vt:lpwstr>
  </property>
</Properties>
</file>