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heckCompatibility="1"/>
  <mc:AlternateContent xmlns:mc="http://schemas.openxmlformats.org/markup-compatibility/2006">
    <mc:Choice Requires="x15">
      <x15ac:absPath xmlns:x15ac="http://schemas.microsoft.com/office/spreadsheetml/2010/11/ac" url="H:\FINANCE\Contract List by Supplier - Law 122\2021\"/>
    </mc:Choice>
  </mc:AlternateContent>
  <xr:revisionPtr revIDLastSave="0" documentId="13_ncr:1_{9D9C69FF-FE2F-4C2E-9039-DF18B0230362}" xr6:coauthVersionLast="47" xr6:coauthVersionMax="47" xr10:uidLastSave="{00000000-0000-0000-0000-000000000000}"/>
  <bookViews>
    <workbookView xWindow="-120" yWindow="-120" windowWidth="29040" windowHeight="15840" tabRatio="750" xr2:uid="{FB6EE76A-67BA-4565-9070-9772DE9669B6}"/>
  </bookViews>
  <sheets>
    <sheet name="2021 Final Report FR" sheetId="29" r:id="rId1"/>
    <sheet name="2021 Final Report EN" sheetId="28" r:id="rId2"/>
    <sheet name="2019 System Report EN+FR" sheetId="9" state="hidden" r:id="rId3"/>
    <sheet name="2019 System Report (2)" sheetId="2" state="hidden" r:id="rId4"/>
  </sheets>
  <definedNames>
    <definedName name="_xlnm._FilterDatabase" localSheetId="3" hidden="1">'2019 System Report (2)'!$A$6:$M$354</definedName>
    <definedName name="_xlnm._FilterDatabase" localSheetId="2" hidden="1">'2019 System Report EN+FR'!$A$6:$W$354</definedName>
    <definedName name="_xlnm._FilterDatabase" localSheetId="1" hidden="1">'2021 Final Report EN'!$A$6:$C$376</definedName>
    <definedName name="_xlnm._FilterDatabase" localSheetId="0" hidden="1">'2021 Final Report FR'!$A$6:$C$376</definedName>
    <definedName name="_xlnm.Print_Area" localSheetId="2">'2019 System Report EN+FR'!$M$6:$S$352</definedName>
    <definedName name="_xlnm.Print_Area" localSheetId="1">'2021 Final Report EN'!$A$1:$C$376</definedName>
    <definedName name="_xlnm.Print_Area" localSheetId="0">'2021 Final Report FR'!$A$1:$C$376</definedName>
    <definedName name="_xlnm.Print_Titles" localSheetId="1">'2021 Final Report EN'!$1:$7</definedName>
    <definedName name="_xlnm.Print_Titles" localSheetId="0">'2021 Final Report FR'!$1:$7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4" i="29" l="1"/>
  <c r="C372" i="29"/>
  <c r="C368" i="29"/>
  <c r="C365" i="29"/>
  <c r="C362" i="29"/>
  <c r="C356" i="29"/>
  <c r="C347" i="29"/>
  <c r="C344" i="29"/>
  <c r="C342" i="29"/>
  <c r="C335" i="29"/>
  <c r="C331" i="29"/>
  <c r="C327" i="29"/>
  <c r="C324" i="29"/>
  <c r="C321" i="29"/>
  <c r="C317" i="29"/>
  <c r="C311" i="29"/>
  <c r="C315" i="29" s="1"/>
  <c r="C308" i="29"/>
  <c r="C299" i="29"/>
  <c r="C297" i="29"/>
  <c r="C295" i="29"/>
  <c r="C283" i="29"/>
  <c r="C281" i="29"/>
  <c r="C279" i="29"/>
  <c r="C276" i="29"/>
  <c r="C274" i="29"/>
  <c r="C272" i="29"/>
  <c r="C270" i="29"/>
  <c r="C268" i="29"/>
  <c r="C265" i="29"/>
  <c r="C262" i="29"/>
  <c r="C260" i="29"/>
  <c r="C258" i="29"/>
  <c r="C255" i="29"/>
  <c r="C253" i="29"/>
  <c r="C251" i="29"/>
  <c r="C246" i="29"/>
  <c r="C236" i="29"/>
  <c r="C234" i="29"/>
  <c r="C229" i="29"/>
  <c r="C228" i="29"/>
  <c r="C227" i="29"/>
  <c r="C226" i="29"/>
  <c r="C223" i="29"/>
  <c r="C221" i="29"/>
  <c r="C219" i="29"/>
  <c r="C215" i="29"/>
  <c r="C216" i="29" s="1"/>
  <c r="C211" i="29"/>
  <c r="C205" i="29"/>
  <c r="C201" i="29"/>
  <c r="C199" i="29"/>
  <c r="C179" i="29"/>
  <c r="C177" i="29"/>
  <c r="C175" i="29"/>
  <c r="C170" i="29"/>
  <c r="C164" i="29"/>
  <c r="C162" i="29"/>
  <c r="C160" i="29"/>
  <c r="C158" i="29"/>
  <c r="C151" i="29"/>
  <c r="C149" i="29"/>
  <c r="C146" i="29"/>
  <c r="C140" i="29"/>
  <c r="C136" i="29"/>
  <c r="C133" i="29"/>
  <c r="C131" i="29"/>
  <c r="C125" i="29"/>
  <c r="C121" i="29"/>
  <c r="C119" i="29"/>
  <c r="C117" i="29"/>
  <c r="C115" i="29"/>
  <c r="C111" i="29"/>
  <c r="C109" i="29"/>
  <c r="C104" i="29"/>
  <c r="C102" i="29"/>
  <c r="C98" i="29"/>
  <c r="C96" i="29"/>
  <c r="C94" i="29"/>
  <c r="C91" i="29"/>
  <c r="C89" i="29"/>
  <c r="C85" i="29"/>
  <c r="C83" i="29"/>
  <c r="C81" i="29"/>
  <c r="C70" i="29"/>
  <c r="C68" i="29"/>
  <c r="C65" i="29"/>
  <c r="C41" i="29"/>
  <c r="C39" i="29"/>
  <c r="C32" i="29"/>
  <c r="C28" i="29"/>
  <c r="C21" i="29"/>
  <c r="C17" i="29"/>
  <c r="C11" i="29"/>
  <c r="C374" i="28"/>
  <c r="C372" i="28"/>
  <c r="C368" i="28"/>
  <c r="C365" i="28"/>
  <c r="C362" i="28"/>
  <c r="C356" i="28"/>
  <c r="C347" i="28"/>
  <c r="C344" i="28"/>
  <c r="C342" i="28"/>
  <c r="C335" i="28"/>
  <c r="C331" i="28"/>
  <c r="C327" i="28"/>
  <c r="C324" i="28"/>
  <c r="C321" i="28"/>
  <c r="C317" i="28"/>
  <c r="C311" i="28"/>
  <c r="C315" i="28" s="1"/>
  <c r="C308" i="28"/>
  <c r="C299" i="28"/>
  <c r="C297" i="28"/>
  <c r="C295" i="28"/>
  <c r="C283" i="28"/>
  <c r="C281" i="28"/>
  <c r="C279" i="28"/>
  <c r="C276" i="28"/>
  <c r="C274" i="28"/>
  <c r="C272" i="28"/>
  <c r="C270" i="28"/>
  <c r="C268" i="28"/>
  <c r="C265" i="28"/>
  <c r="C262" i="28"/>
  <c r="C260" i="28"/>
  <c r="C258" i="28"/>
  <c r="C255" i="28"/>
  <c r="C253" i="28"/>
  <c r="C251" i="28"/>
  <c r="C246" i="28"/>
  <c r="C236" i="28"/>
  <c r="C234" i="28"/>
  <c r="C229" i="28"/>
  <c r="C228" i="28"/>
  <c r="C227" i="28"/>
  <c r="C226" i="28"/>
  <c r="C223" i="28"/>
  <c r="C221" i="28"/>
  <c r="C219" i="28"/>
  <c r="C215" i="28"/>
  <c r="C216" i="28" s="1"/>
  <c r="C211" i="28"/>
  <c r="C205" i="28"/>
  <c r="C201" i="28"/>
  <c r="C199" i="28"/>
  <c r="C179" i="28"/>
  <c r="C177" i="28"/>
  <c r="C175" i="28"/>
  <c r="C170" i="28"/>
  <c r="C164" i="28"/>
  <c r="C162" i="28"/>
  <c r="C160" i="28"/>
  <c r="C158" i="28"/>
  <c r="C151" i="28"/>
  <c r="C149" i="28"/>
  <c r="C146" i="28"/>
  <c r="C140" i="28"/>
  <c r="C136" i="28"/>
  <c r="C133" i="28"/>
  <c r="C131" i="28"/>
  <c r="C125" i="28"/>
  <c r="C121" i="28"/>
  <c r="C119" i="28"/>
  <c r="C117" i="28"/>
  <c r="C115" i="28"/>
  <c r="C111" i="28"/>
  <c r="C109" i="28"/>
  <c r="C104" i="28"/>
  <c r="C102" i="28"/>
  <c r="C98" i="28"/>
  <c r="C96" i="28"/>
  <c r="C94" i="28"/>
  <c r="C91" i="28"/>
  <c r="C89" i="28"/>
  <c r="C85" i="28"/>
  <c r="C83" i="28"/>
  <c r="C81" i="28"/>
  <c r="C70" i="28"/>
  <c r="C68" i="28"/>
  <c r="C65" i="28"/>
  <c r="C41" i="28"/>
  <c r="C39" i="28"/>
  <c r="C32" i="28"/>
  <c r="C28" i="28"/>
  <c r="C21" i="28"/>
  <c r="C17" i="28"/>
  <c r="C11" i="28"/>
  <c r="C230" i="29" l="1"/>
  <c r="C375" i="29" s="1"/>
  <c r="C230" i="28"/>
  <c r="C375" i="28" s="1"/>
  <c r="N173" i="9" l="1"/>
  <c r="Q352" i="9" l="1"/>
  <c r="Q351" i="9"/>
  <c r="Q350" i="9"/>
  <c r="Q349" i="9"/>
  <c r="Q348" i="9"/>
  <c r="Q346" i="9"/>
  <c r="Q345" i="9"/>
  <c r="Q343" i="9"/>
  <c r="Q342" i="9"/>
  <c r="Q340" i="9"/>
  <c r="Q339" i="9"/>
  <c r="Q338" i="9"/>
  <c r="Q337" i="9"/>
  <c r="Q336" i="9"/>
  <c r="Q334" i="9"/>
  <c r="Q333" i="9"/>
  <c r="Q332" i="9"/>
  <c r="Q331" i="9"/>
  <c r="Q330" i="9"/>
  <c r="Q328" i="9"/>
  <c r="Q327" i="9"/>
  <c r="Q326" i="9"/>
  <c r="Q325" i="9"/>
  <c r="Q323" i="9"/>
  <c r="Q322" i="9"/>
  <c r="Q321" i="9"/>
  <c r="Q320" i="9"/>
  <c r="Q318" i="9"/>
  <c r="Q317" i="9"/>
  <c r="Q316" i="9"/>
  <c r="Q315" i="9"/>
  <c r="Q314" i="9"/>
  <c r="Q313" i="9"/>
  <c r="Q312" i="9"/>
  <c r="Q310" i="9"/>
  <c r="Q309" i="9"/>
  <c r="Q308" i="9"/>
  <c r="Q306" i="9"/>
  <c r="Q305" i="9"/>
  <c r="Q304" i="9"/>
  <c r="Q303" i="9"/>
  <c r="Q301" i="9"/>
  <c r="Q298" i="9"/>
  <c r="Q297" i="9"/>
  <c r="Q296" i="9"/>
  <c r="Q294" i="9"/>
  <c r="Q293" i="9"/>
  <c r="Q292" i="9"/>
  <c r="Q290" i="9"/>
  <c r="Q289" i="9"/>
  <c r="Q288" i="9"/>
  <c r="Q287" i="9"/>
  <c r="Q285" i="9"/>
  <c r="Q283" i="9"/>
  <c r="Q281" i="9"/>
  <c r="Q280" i="9"/>
  <c r="Q278" i="9"/>
  <c r="Q277" i="9"/>
  <c r="Q264" i="9"/>
  <c r="Q262" i="9"/>
  <c r="Q261" i="9"/>
  <c r="Q259" i="9"/>
  <c r="Q256" i="9"/>
  <c r="Q255" i="9"/>
  <c r="Q254" i="9"/>
  <c r="Q253" i="9"/>
  <c r="Q251" i="9"/>
  <c r="Q250" i="9"/>
  <c r="Q249" i="9"/>
  <c r="Q248" i="9"/>
  <c r="Q247" i="9"/>
  <c r="Q246" i="9"/>
  <c r="Q244" i="9"/>
  <c r="Q242" i="9"/>
  <c r="Q240" i="9"/>
  <c r="Q239" i="9"/>
  <c r="Q238" i="9"/>
  <c r="Q236" i="9"/>
  <c r="Q235" i="9"/>
  <c r="Q234" i="9"/>
  <c r="Q233" i="9"/>
  <c r="Q232" i="9"/>
  <c r="Q231" i="9"/>
  <c r="Q229" i="9"/>
  <c r="Q227" i="9"/>
  <c r="Q225" i="9"/>
  <c r="Q224" i="9"/>
  <c r="Q222" i="9"/>
  <c r="Q221" i="9"/>
  <c r="Q218" i="9"/>
  <c r="Q217" i="9"/>
  <c r="Q215" i="9"/>
  <c r="Q213" i="9"/>
  <c r="Q212" i="9"/>
  <c r="Q211" i="9"/>
  <c r="Q210" i="9"/>
  <c r="Q209" i="9"/>
  <c r="Q208" i="9"/>
  <c r="Q207" i="9"/>
  <c r="Q206" i="9"/>
  <c r="Q205" i="9"/>
  <c r="Q204" i="9"/>
  <c r="Q203" i="9"/>
  <c r="Q202" i="9"/>
  <c r="Q201" i="9"/>
  <c r="Q200" i="9"/>
  <c r="Q198" i="9"/>
  <c r="Q197" i="9"/>
  <c r="Q195" i="9"/>
  <c r="Q194" i="9"/>
  <c r="Q192" i="9"/>
  <c r="Q190" i="9"/>
  <c r="Q189" i="9"/>
  <c r="Q187" i="9"/>
  <c r="Q185" i="9"/>
  <c r="Q181" i="9"/>
  <c r="Q180" i="9"/>
  <c r="Q178" i="9"/>
  <c r="Q175" i="9"/>
  <c r="Q183" i="9"/>
  <c r="Q182" i="9"/>
  <c r="Q176" i="9"/>
  <c r="Q300" i="9"/>
  <c r="Q275" i="9"/>
  <c r="Q274" i="9"/>
  <c r="Q273" i="9"/>
  <c r="Q272" i="9"/>
  <c r="Q271" i="9"/>
  <c r="Q270" i="9"/>
  <c r="Q269" i="9"/>
  <c r="Q268" i="9"/>
  <c r="Q267" i="9"/>
  <c r="Q266" i="9"/>
  <c r="Q257" i="9"/>
  <c r="Q219" i="9"/>
  <c r="Q172" i="9"/>
  <c r="P47" i="9"/>
  <c r="Q47" i="9"/>
  <c r="Q8" i="9"/>
  <c r="Q10" i="9"/>
  <c r="Q11" i="9"/>
  <c r="Q12" i="9"/>
  <c r="Q13" i="9"/>
  <c r="Q14" i="9"/>
  <c r="Q15" i="9"/>
  <c r="Q16" i="9"/>
  <c r="Q17" i="9"/>
  <c r="Q18" i="9"/>
  <c r="Q20" i="9"/>
  <c r="Q21" i="9"/>
  <c r="Q22" i="9"/>
  <c r="Q23" i="9"/>
  <c r="Q25" i="9"/>
  <c r="Q27" i="9"/>
  <c r="Q29" i="9"/>
  <c r="Q30" i="9"/>
  <c r="Q31" i="9"/>
  <c r="Q32" i="9"/>
  <c r="Q34" i="9"/>
  <c r="Q36" i="9"/>
  <c r="Q37" i="9"/>
  <c r="Q38" i="9"/>
  <c r="Q39" i="9"/>
  <c r="Q40" i="9"/>
  <c r="Q41" i="9"/>
  <c r="Q42" i="9"/>
  <c r="Q44" i="9"/>
  <c r="Q45" i="9"/>
  <c r="Q46" i="9"/>
  <c r="Q49" i="9"/>
  <c r="Q50" i="9"/>
  <c r="Q52" i="9"/>
  <c r="Q53" i="9"/>
  <c r="Q54" i="9"/>
  <c r="Q55" i="9"/>
  <c r="Q56" i="9"/>
  <c r="Q58" i="9"/>
  <c r="Q59" i="9"/>
  <c r="Q61" i="9"/>
  <c r="Q63" i="9"/>
  <c r="Q64" i="9"/>
  <c r="Q65" i="9"/>
  <c r="Q67" i="9"/>
  <c r="Q68" i="9"/>
  <c r="Q69" i="9"/>
  <c r="Q70" i="9"/>
  <c r="Q71" i="9"/>
  <c r="Q72" i="9"/>
  <c r="Q74" i="9"/>
  <c r="Q75" i="9"/>
  <c r="Q76" i="9"/>
  <c r="Q78" i="9"/>
  <c r="Q79" i="9"/>
  <c r="Q80" i="9"/>
  <c r="Q81" i="9"/>
  <c r="Q82" i="9"/>
  <c r="Q83" i="9"/>
  <c r="Q84" i="9"/>
  <c r="Q86" i="9"/>
  <c r="Q87" i="9"/>
  <c r="Q89" i="9"/>
  <c r="Q90" i="9"/>
  <c r="Q91" i="9"/>
  <c r="Q92" i="9"/>
  <c r="Q94" i="9"/>
  <c r="Q96" i="9"/>
  <c r="Q98" i="9"/>
  <c r="Q99" i="9"/>
  <c r="Q100" i="9"/>
  <c r="Q101" i="9"/>
  <c r="Q102" i="9"/>
  <c r="Q104" i="9"/>
  <c r="Q106" i="9"/>
  <c r="Q107" i="9"/>
  <c r="Q108" i="9"/>
  <c r="Q110" i="9"/>
  <c r="Q111" i="9"/>
  <c r="Q112" i="9"/>
  <c r="Q113" i="9"/>
  <c r="Q114" i="9"/>
  <c r="Q115" i="9"/>
  <c r="Q117" i="9"/>
  <c r="Q118" i="9"/>
  <c r="Q119" i="9"/>
  <c r="Q121" i="9"/>
  <c r="Q122" i="9"/>
  <c r="Q123" i="9"/>
  <c r="Q125" i="9"/>
  <c r="Q126" i="9"/>
  <c r="Q127" i="9"/>
  <c r="Q129" i="9"/>
  <c r="Q131" i="9"/>
  <c r="Q132" i="9"/>
  <c r="Q133" i="9"/>
  <c r="Q134" i="9"/>
  <c r="Q136" i="9"/>
  <c r="Q137" i="9"/>
  <c r="Q139" i="9"/>
  <c r="Q141" i="9"/>
  <c r="Q143" i="9"/>
  <c r="Q145" i="9"/>
  <c r="Q147" i="9"/>
  <c r="Q149" i="9"/>
  <c r="Q150" i="9"/>
  <c r="Q151" i="9"/>
  <c r="Q152" i="9"/>
  <c r="Q153" i="9"/>
  <c r="Q155" i="9"/>
  <c r="Q157" i="9"/>
  <c r="Q159" i="9"/>
  <c r="Q160" i="9"/>
  <c r="Q161" i="9"/>
  <c r="Q162" i="9"/>
  <c r="Q164" i="9"/>
  <c r="Q166" i="9"/>
  <c r="Q167" i="9"/>
  <c r="Q168" i="9"/>
  <c r="Q170" i="9"/>
  <c r="Q171" i="9"/>
  <c r="Q173" i="9"/>
  <c r="Q7" i="9"/>
  <c r="T39" i="9" l="1"/>
  <c r="U39" i="9"/>
  <c r="V39" i="9"/>
  <c r="V354" i="9" l="1"/>
  <c r="U354" i="9"/>
  <c r="V353" i="9"/>
  <c r="U353" i="9"/>
  <c r="T353" i="9"/>
  <c r="P353" i="9"/>
  <c r="O353" i="9"/>
  <c r="N353" i="9"/>
  <c r="V352" i="9"/>
  <c r="U352" i="9"/>
  <c r="T352" i="9"/>
  <c r="V351" i="9"/>
  <c r="U351" i="9"/>
  <c r="T351" i="9"/>
  <c r="V350" i="9"/>
  <c r="U350" i="9"/>
  <c r="T350" i="9"/>
  <c r="V349" i="9"/>
  <c r="U349" i="9"/>
  <c r="T349" i="9"/>
  <c r="V348" i="9"/>
  <c r="U348" i="9"/>
  <c r="T348" i="9"/>
  <c r="V347" i="9"/>
  <c r="U347" i="9"/>
  <c r="T347" i="9"/>
  <c r="P347" i="9"/>
  <c r="O347" i="9"/>
  <c r="N347" i="9"/>
  <c r="V346" i="9"/>
  <c r="U346" i="9"/>
  <c r="T346" i="9"/>
  <c r="V345" i="9"/>
  <c r="U345" i="9"/>
  <c r="T345" i="9"/>
  <c r="V344" i="9"/>
  <c r="U344" i="9"/>
  <c r="T344" i="9"/>
  <c r="P344" i="9"/>
  <c r="O344" i="9"/>
  <c r="N344" i="9"/>
  <c r="V343" i="9"/>
  <c r="U343" i="9"/>
  <c r="T343" i="9"/>
  <c r="V342" i="9"/>
  <c r="U342" i="9"/>
  <c r="T342" i="9"/>
  <c r="V341" i="9"/>
  <c r="U341" i="9"/>
  <c r="T341" i="9"/>
  <c r="P341" i="9"/>
  <c r="O341" i="9"/>
  <c r="N341" i="9"/>
  <c r="V340" i="9"/>
  <c r="U340" i="9"/>
  <c r="T340" i="9"/>
  <c r="V339" i="9"/>
  <c r="U339" i="9"/>
  <c r="T339" i="9"/>
  <c r="V338" i="9"/>
  <c r="U338" i="9"/>
  <c r="T338" i="9"/>
  <c r="V337" i="9"/>
  <c r="U337" i="9"/>
  <c r="T337" i="9"/>
  <c r="V336" i="9"/>
  <c r="U336" i="9"/>
  <c r="T336" i="9"/>
  <c r="V335" i="9"/>
  <c r="U335" i="9"/>
  <c r="T335" i="9"/>
  <c r="P335" i="9"/>
  <c r="O335" i="9"/>
  <c r="N335" i="9"/>
  <c r="V334" i="9"/>
  <c r="U334" i="9"/>
  <c r="T334" i="9"/>
  <c r="V333" i="9"/>
  <c r="U333" i="9"/>
  <c r="T333" i="9"/>
  <c r="V332" i="9"/>
  <c r="U332" i="9"/>
  <c r="T332" i="9"/>
  <c r="V331" i="9"/>
  <c r="U331" i="9"/>
  <c r="T331" i="9"/>
  <c r="V330" i="9"/>
  <c r="U330" i="9"/>
  <c r="T330" i="9"/>
  <c r="V329" i="9"/>
  <c r="U329" i="9"/>
  <c r="T329" i="9"/>
  <c r="P329" i="9"/>
  <c r="O329" i="9"/>
  <c r="N329" i="9"/>
  <c r="V328" i="9"/>
  <c r="U328" i="9"/>
  <c r="T328" i="9"/>
  <c r="V327" i="9"/>
  <c r="U327" i="9"/>
  <c r="T327" i="9"/>
  <c r="V326" i="9"/>
  <c r="U326" i="9"/>
  <c r="T326" i="9"/>
  <c r="V325" i="9"/>
  <c r="U325" i="9"/>
  <c r="T325" i="9"/>
  <c r="V324" i="9"/>
  <c r="U324" i="9"/>
  <c r="T324" i="9"/>
  <c r="P324" i="9"/>
  <c r="O324" i="9"/>
  <c r="N324" i="9"/>
  <c r="V323" i="9"/>
  <c r="U323" i="9"/>
  <c r="T323" i="9"/>
  <c r="V322" i="9"/>
  <c r="U322" i="9"/>
  <c r="T322" i="9"/>
  <c r="V321" i="9"/>
  <c r="U321" i="9"/>
  <c r="T321" i="9"/>
  <c r="V320" i="9"/>
  <c r="U320" i="9"/>
  <c r="T320" i="9"/>
  <c r="V319" i="9"/>
  <c r="U319" i="9"/>
  <c r="T319" i="9"/>
  <c r="P319" i="9"/>
  <c r="O319" i="9"/>
  <c r="N319" i="9"/>
  <c r="V318" i="9"/>
  <c r="U318" i="9"/>
  <c r="T318" i="9"/>
  <c r="V317" i="9"/>
  <c r="U317" i="9"/>
  <c r="T317" i="9"/>
  <c r="V316" i="9"/>
  <c r="U316" i="9"/>
  <c r="T316" i="9"/>
  <c r="V315" i="9"/>
  <c r="U315" i="9"/>
  <c r="T315" i="9"/>
  <c r="V314" i="9"/>
  <c r="U314" i="9"/>
  <c r="T314" i="9"/>
  <c r="V313" i="9"/>
  <c r="U313" i="9"/>
  <c r="T313" i="9"/>
  <c r="V312" i="9"/>
  <c r="U312" i="9"/>
  <c r="T312" i="9"/>
  <c r="V311" i="9"/>
  <c r="U311" i="9"/>
  <c r="T311" i="9"/>
  <c r="P311" i="9"/>
  <c r="O311" i="9"/>
  <c r="N311" i="9"/>
  <c r="V310" i="9"/>
  <c r="U310" i="9"/>
  <c r="T310" i="9"/>
  <c r="V309" i="9"/>
  <c r="U309" i="9"/>
  <c r="T309" i="9"/>
  <c r="V308" i="9"/>
  <c r="U308" i="9"/>
  <c r="T308" i="9"/>
  <c r="V307" i="9"/>
  <c r="U307" i="9"/>
  <c r="T307" i="9"/>
  <c r="P307" i="9"/>
  <c r="O307" i="9"/>
  <c r="N307" i="9"/>
  <c r="V306" i="9"/>
  <c r="U306" i="9"/>
  <c r="T306" i="9"/>
  <c r="V305" i="9"/>
  <c r="U305" i="9"/>
  <c r="T305" i="9"/>
  <c r="V304" i="9"/>
  <c r="U304" i="9"/>
  <c r="T304" i="9"/>
  <c r="V303" i="9"/>
  <c r="U303" i="9"/>
  <c r="T303" i="9"/>
  <c r="V302" i="9"/>
  <c r="U302" i="9"/>
  <c r="T302" i="9"/>
  <c r="P302" i="9"/>
  <c r="O302" i="9"/>
  <c r="N302" i="9"/>
  <c r="V301" i="9"/>
  <c r="U301" i="9"/>
  <c r="T301" i="9"/>
  <c r="V300" i="9"/>
  <c r="U300" i="9"/>
  <c r="T300" i="9"/>
  <c r="V299" i="9"/>
  <c r="U299" i="9"/>
  <c r="T299" i="9"/>
  <c r="P299" i="9"/>
  <c r="O299" i="9"/>
  <c r="N299" i="9"/>
  <c r="V298" i="9"/>
  <c r="U298" i="9"/>
  <c r="T298" i="9"/>
  <c r="V297" i="9"/>
  <c r="U297" i="9"/>
  <c r="T297" i="9"/>
  <c r="V296" i="9"/>
  <c r="U296" i="9"/>
  <c r="T296" i="9"/>
  <c r="V295" i="9"/>
  <c r="U295" i="9"/>
  <c r="T295" i="9"/>
  <c r="P295" i="9"/>
  <c r="O295" i="9"/>
  <c r="N295" i="9"/>
  <c r="V294" i="9"/>
  <c r="U294" i="9"/>
  <c r="T294" i="9"/>
  <c r="V293" i="9"/>
  <c r="U293" i="9"/>
  <c r="T293" i="9"/>
  <c r="V292" i="9"/>
  <c r="U292" i="9"/>
  <c r="T292" i="9"/>
  <c r="V291" i="9"/>
  <c r="U291" i="9"/>
  <c r="T291" i="9"/>
  <c r="P291" i="9"/>
  <c r="O291" i="9"/>
  <c r="N291" i="9"/>
  <c r="V290" i="9"/>
  <c r="U290" i="9"/>
  <c r="T290" i="9"/>
  <c r="V289" i="9"/>
  <c r="U289" i="9"/>
  <c r="T289" i="9"/>
  <c r="V288" i="9"/>
  <c r="U288" i="9"/>
  <c r="T288" i="9"/>
  <c r="V287" i="9"/>
  <c r="U287" i="9"/>
  <c r="T287" i="9"/>
  <c r="V286" i="9"/>
  <c r="U286" i="9"/>
  <c r="T286" i="9"/>
  <c r="P286" i="9"/>
  <c r="O286" i="9"/>
  <c r="N286" i="9"/>
  <c r="V285" i="9"/>
  <c r="U285" i="9"/>
  <c r="T285" i="9"/>
  <c r="V284" i="9"/>
  <c r="U284" i="9"/>
  <c r="T284" i="9"/>
  <c r="P284" i="9"/>
  <c r="O284" i="9"/>
  <c r="N284" i="9"/>
  <c r="V283" i="9"/>
  <c r="U283" i="9"/>
  <c r="T283" i="9"/>
  <c r="V282" i="9"/>
  <c r="U282" i="9"/>
  <c r="T282" i="9"/>
  <c r="P282" i="9"/>
  <c r="O282" i="9"/>
  <c r="N282" i="9"/>
  <c r="V281" i="9"/>
  <c r="U281" i="9"/>
  <c r="T281" i="9"/>
  <c r="V280" i="9"/>
  <c r="U280" i="9"/>
  <c r="T280" i="9"/>
  <c r="V279" i="9"/>
  <c r="U279" i="9"/>
  <c r="T279" i="9"/>
  <c r="P279" i="9"/>
  <c r="O279" i="9"/>
  <c r="N279" i="9"/>
  <c r="V278" i="9"/>
  <c r="U278" i="9"/>
  <c r="T278" i="9"/>
  <c r="V277" i="9"/>
  <c r="U277" i="9"/>
  <c r="T277" i="9"/>
  <c r="V276" i="9"/>
  <c r="U276" i="9"/>
  <c r="T276" i="9"/>
  <c r="P276" i="9"/>
  <c r="O276" i="9"/>
  <c r="N276" i="9"/>
  <c r="V275" i="9"/>
  <c r="U275" i="9"/>
  <c r="T275" i="9"/>
  <c r="V274" i="9"/>
  <c r="U274" i="9"/>
  <c r="T274" i="9"/>
  <c r="V273" i="9"/>
  <c r="U273" i="9"/>
  <c r="T273" i="9"/>
  <c r="V272" i="9"/>
  <c r="U272" i="9"/>
  <c r="T272" i="9"/>
  <c r="V271" i="9"/>
  <c r="U271" i="9"/>
  <c r="T271" i="9"/>
  <c r="V270" i="9"/>
  <c r="U270" i="9"/>
  <c r="T270" i="9"/>
  <c r="V269" i="9"/>
  <c r="U269" i="9"/>
  <c r="T269" i="9"/>
  <c r="V268" i="9"/>
  <c r="U268" i="9"/>
  <c r="T268" i="9"/>
  <c r="V267" i="9"/>
  <c r="U267" i="9"/>
  <c r="T267" i="9"/>
  <c r="V266" i="9"/>
  <c r="U266" i="9"/>
  <c r="T266" i="9"/>
  <c r="V265" i="9"/>
  <c r="U265" i="9"/>
  <c r="T265" i="9"/>
  <c r="P265" i="9"/>
  <c r="O265" i="9"/>
  <c r="N265" i="9"/>
  <c r="V264" i="9"/>
  <c r="U264" i="9"/>
  <c r="T264" i="9"/>
  <c r="V263" i="9"/>
  <c r="U263" i="9"/>
  <c r="T263" i="9"/>
  <c r="P263" i="9"/>
  <c r="O263" i="9"/>
  <c r="N263" i="9"/>
  <c r="V262" i="9"/>
  <c r="U262" i="9"/>
  <c r="T262" i="9"/>
  <c r="V261" i="9"/>
  <c r="U261" i="9"/>
  <c r="T261" i="9"/>
  <c r="V260" i="9"/>
  <c r="U260" i="9"/>
  <c r="T260" i="9"/>
  <c r="P260" i="9"/>
  <c r="O260" i="9"/>
  <c r="N260" i="9"/>
  <c r="V259" i="9"/>
  <c r="U259" i="9"/>
  <c r="T259" i="9"/>
  <c r="V258" i="9"/>
  <c r="U258" i="9"/>
  <c r="T258" i="9"/>
  <c r="P258" i="9"/>
  <c r="O258" i="9"/>
  <c r="N258" i="9"/>
  <c r="V257" i="9"/>
  <c r="U257" i="9"/>
  <c r="T257" i="9"/>
  <c r="V256" i="9"/>
  <c r="U256" i="9"/>
  <c r="T256" i="9"/>
  <c r="V255" i="9"/>
  <c r="U255" i="9"/>
  <c r="T255" i="9"/>
  <c r="V254" i="9"/>
  <c r="U254" i="9"/>
  <c r="T254" i="9"/>
  <c r="V253" i="9"/>
  <c r="U253" i="9"/>
  <c r="T253" i="9"/>
  <c r="V252" i="9"/>
  <c r="U252" i="9"/>
  <c r="T252" i="9"/>
  <c r="P252" i="9"/>
  <c r="O252" i="9"/>
  <c r="N252" i="9"/>
  <c r="V251" i="9"/>
  <c r="U251" i="9"/>
  <c r="T251" i="9"/>
  <c r="V250" i="9"/>
  <c r="U250" i="9"/>
  <c r="T250" i="9"/>
  <c r="V249" i="9"/>
  <c r="U249" i="9"/>
  <c r="T249" i="9"/>
  <c r="V248" i="9"/>
  <c r="U248" i="9"/>
  <c r="T248" i="9"/>
  <c r="V247" i="9"/>
  <c r="U247" i="9"/>
  <c r="T247" i="9"/>
  <c r="V246" i="9"/>
  <c r="U246" i="9"/>
  <c r="T246" i="9"/>
  <c r="V245" i="9"/>
  <c r="U245" i="9"/>
  <c r="T245" i="9"/>
  <c r="P245" i="9"/>
  <c r="O245" i="9"/>
  <c r="N245" i="9"/>
  <c r="V244" i="9"/>
  <c r="U244" i="9"/>
  <c r="T244" i="9"/>
  <c r="V243" i="9"/>
  <c r="U243" i="9"/>
  <c r="T243" i="9"/>
  <c r="P243" i="9"/>
  <c r="O243" i="9"/>
  <c r="N243" i="9"/>
  <c r="V242" i="9"/>
  <c r="U242" i="9"/>
  <c r="T242" i="9"/>
  <c r="V241" i="9"/>
  <c r="U241" i="9"/>
  <c r="T241" i="9"/>
  <c r="P241" i="9"/>
  <c r="O241" i="9"/>
  <c r="N241" i="9"/>
  <c r="V240" i="9"/>
  <c r="U240" i="9"/>
  <c r="T240" i="9"/>
  <c r="V239" i="9"/>
  <c r="U239" i="9"/>
  <c r="T239" i="9"/>
  <c r="V238" i="9"/>
  <c r="U238" i="9"/>
  <c r="T238" i="9"/>
  <c r="V237" i="9"/>
  <c r="U237" i="9"/>
  <c r="T237" i="9"/>
  <c r="P237" i="9"/>
  <c r="O237" i="9"/>
  <c r="N237" i="9"/>
  <c r="V236" i="9"/>
  <c r="U236" i="9"/>
  <c r="T236" i="9"/>
  <c r="V235" i="9"/>
  <c r="U235" i="9"/>
  <c r="T235" i="9"/>
  <c r="V234" i="9"/>
  <c r="U234" i="9"/>
  <c r="T234" i="9"/>
  <c r="V233" i="9"/>
  <c r="U233" i="9"/>
  <c r="T233" i="9"/>
  <c r="V232" i="9"/>
  <c r="U232" i="9"/>
  <c r="T232" i="9"/>
  <c r="V231" i="9"/>
  <c r="U231" i="9"/>
  <c r="T231" i="9"/>
  <c r="V230" i="9"/>
  <c r="U230" i="9"/>
  <c r="T230" i="9"/>
  <c r="P230" i="9"/>
  <c r="O230" i="9"/>
  <c r="N230" i="9"/>
  <c r="V229" i="9"/>
  <c r="U229" i="9"/>
  <c r="T229" i="9"/>
  <c r="V228" i="9"/>
  <c r="U228" i="9"/>
  <c r="T228" i="9"/>
  <c r="P228" i="9"/>
  <c r="O228" i="9"/>
  <c r="N228" i="9"/>
  <c r="V227" i="9"/>
  <c r="U227" i="9"/>
  <c r="T227" i="9"/>
  <c r="V226" i="9"/>
  <c r="U226" i="9"/>
  <c r="T226" i="9"/>
  <c r="P226" i="9"/>
  <c r="O226" i="9"/>
  <c r="N226" i="9"/>
  <c r="V225" i="9"/>
  <c r="U225" i="9"/>
  <c r="T225" i="9"/>
  <c r="V224" i="9"/>
  <c r="U224" i="9"/>
  <c r="T224" i="9"/>
  <c r="V223" i="9"/>
  <c r="U223" i="9"/>
  <c r="T223" i="9"/>
  <c r="P223" i="9"/>
  <c r="O223" i="9"/>
  <c r="N223" i="9"/>
  <c r="V222" i="9"/>
  <c r="U222" i="9"/>
  <c r="T222" i="9"/>
  <c r="V221" i="9"/>
  <c r="U221" i="9"/>
  <c r="T221" i="9"/>
  <c r="V220" i="9"/>
  <c r="U220" i="9"/>
  <c r="T220" i="9"/>
  <c r="P220" i="9"/>
  <c r="O220" i="9"/>
  <c r="N220" i="9"/>
  <c r="V219" i="9"/>
  <c r="U219" i="9"/>
  <c r="T219" i="9"/>
  <c r="V218" i="9"/>
  <c r="U218" i="9"/>
  <c r="T218" i="9"/>
  <c r="V217" i="9"/>
  <c r="U217" i="9"/>
  <c r="T217" i="9"/>
  <c r="V216" i="9"/>
  <c r="U216" i="9"/>
  <c r="T216" i="9"/>
  <c r="P216" i="9"/>
  <c r="O216" i="9"/>
  <c r="N216" i="9"/>
  <c r="V215" i="9"/>
  <c r="U215" i="9"/>
  <c r="T215" i="9"/>
  <c r="V214" i="9"/>
  <c r="U214" i="9"/>
  <c r="T214" i="9"/>
  <c r="P214" i="9"/>
  <c r="O214" i="9"/>
  <c r="N214" i="9"/>
  <c r="V213" i="9"/>
  <c r="U213" i="9"/>
  <c r="T213" i="9"/>
  <c r="V212" i="9"/>
  <c r="U212" i="9"/>
  <c r="T212" i="9"/>
  <c r="V211" i="9"/>
  <c r="U211" i="9"/>
  <c r="T211" i="9"/>
  <c r="V210" i="9"/>
  <c r="U210" i="9"/>
  <c r="T210" i="9"/>
  <c r="V209" i="9"/>
  <c r="U209" i="9"/>
  <c r="T209" i="9"/>
  <c r="V208" i="9"/>
  <c r="U208" i="9"/>
  <c r="T208" i="9"/>
  <c r="V207" i="9"/>
  <c r="U207" i="9"/>
  <c r="T207" i="9"/>
  <c r="V206" i="9"/>
  <c r="U206" i="9"/>
  <c r="T206" i="9"/>
  <c r="V205" i="9"/>
  <c r="U205" i="9"/>
  <c r="T205" i="9"/>
  <c r="V204" i="9"/>
  <c r="U204" i="9"/>
  <c r="T204" i="9"/>
  <c r="V203" i="9"/>
  <c r="U203" i="9"/>
  <c r="T203" i="9"/>
  <c r="V202" i="9"/>
  <c r="U202" i="9"/>
  <c r="T202" i="9"/>
  <c r="V201" i="9"/>
  <c r="U201" i="9"/>
  <c r="T201" i="9"/>
  <c r="V200" i="9"/>
  <c r="U200" i="9"/>
  <c r="T200" i="9"/>
  <c r="V199" i="9"/>
  <c r="U199" i="9"/>
  <c r="T199" i="9"/>
  <c r="P199" i="9"/>
  <c r="O199" i="9"/>
  <c r="N199" i="9"/>
  <c r="V198" i="9"/>
  <c r="U198" i="9"/>
  <c r="T198" i="9"/>
  <c r="V197" i="9"/>
  <c r="U197" i="9"/>
  <c r="T197" i="9"/>
  <c r="V196" i="9"/>
  <c r="U196" i="9"/>
  <c r="T196" i="9"/>
  <c r="P196" i="9"/>
  <c r="O196" i="9"/>
  <c r="N196" i="9"/>
  <c r="V195" i="9"/>
  <c r="U195" i="9"/>
  <c r="T195" i="9"/>
  <c r="V194" i="9"/>
  <c r="U194" i="9"/>
  <c r="T194" i="9"/>
  <c r="V193" i="9"/>
  <c r="U193" i="9"/>
  <c r="T193" i="9"/>
  <c r="P193" i="9"/>
  <c r="O193" i="9"/>
  <c r="N193" i="9"/>
  <c r="V192" i="9"/>
  <c r="U192" i="9"/>
  <c r="T192" i="9"/>
  <c r="V191" i="9"/>
  <c r="U191" i="9"/>
  <c r="T191" i="9"/>
  <c r="P191" i="9"/>
  <c r="O191" i="9"/>
  <c r="N191" i="9"/>
  <c r="V190" i="9"/>
  <c r="U190" i="9"/>
  <c r="T190" i="9"/>
  <c r="V189" i="9"/>
  <c r="U189" i="9"/>
  <c r="T189" i="9"/>
  <c r="V188" i="9"/>
  <c r="U188" i="9"/>
  <c r="T188" i="9"/>
  <c r="P188" i="9"/>
  <c r="O188" i="9"/>
  <c r="N188" i="9"/>
  <c r="V187" i="9"/>
  <c r="U187" i="9"/>
  <c r="T187" i="9"/>
  <c r="V186" i="9"/>
  <c r="U186" i="9"/>
  <c r="T186" i="9"/>
  <c r="P186" i="9"/>
  <c r="O186" i="9"/>
  <c r="N186" i="9"/>
  <c r="V185" i="9"/>
  <c r="U185" i="9"/>
  <c r="T185" i="9"/>
  <c r="V184" i="9"/>
  <c r="U184" i="9"/>
  <c r="T184" i="9"/>
  <c r="P184" i="9"/>
  <c r="O184" i="9"/>
  <c r="N184" i="9"/>
  <c r="V183" i="9"/>
  <c r="U183" i="9"/>
  <c r="T183" i="9"/>
  <c r="V182" i="9"/>
  <c r="U182" i="9"/>
  <c r="T182" i="9"/>
  <c r="V181" i="9"/>
  <c r="U181" i="9"/>
  <c r="T181" i="9"/>
  <c r="V180" i="9"/>
  <c r="U180" i="9"/>
  <c r="T180" i="9"/>
  <c r="V179" i="9"/>
  <c r="U179" i="9"/>
  <c r="T179" i="9"/>
  <c r="P179" i="9"/>
  <c r="O179" i="9"/>
  <c r="N179" i="9"/>
  <c r="V178" i="9"/>
  <c r="U178" i="9"/>
  <c r="T178" i="9"/>
  <c r="V177" i="9"/>
  <c r="U177" i="9"/>
  <c r="T177" i="9"/>
  <c r="P177" i="9"/>
  <c r="O177" i="9"/>
  <c r="N177" i="9"/>
  <c r="V176" i="9"/>
  <c r="U176" i="9"/>
  <c r="T176" i="9"/>
  <c r="V175" i="9"/>
  <c r="U175" i="9"/>
  <c r="T175" i="9"/>
  <c r="V174" i="9"/>
  <c r="U174" i="9"/>
  <c r="T174" i="9"/>
  <c r="P174" i="9"/>
  <c r="O174" i="9"/>
  <c r="N174" i="9"/>
  <c r="V173" i="9"/>
  <c r="U173" i="9"/>
  <c r="T173" i="9"/>
  <c r="V172" i="9"/>
  <c r="U172" i="9"/>
  <c r="T172" i="9"/>
  <c r="V171" i="9"/>
  <c r="U171" i="9"/>
  <c r="T171" i="9"/>
  <c r="V170" i="9"/>
  <c r="U170" i="9"/>
  <c r="T170" i="9"/>
  <c r="V169" i="9"/>
  <c r="U169" i="9"/>
  <c r="T169" i="9"/>
  <c r="P169" i="9"/>
  <c r="O169" i="9"/>
  <c r="N169" i="9"/>
  <c r="V168" i="9"/>
  <c r="U168" i="9"/>
  <c r="T168" i="9"/>
  <c r="V167" i="9"/>
  <c r="U167" i="9"/>
  <c r="T167" i="9"/>
  <c r="V166" i="9"/>
  <c r="U166" i="9"/>
  <c r="T166" i="9"/>
  <c r="V165" i="9"/>
  <c r="U165" i="9"/>
  <c r="T165" i="9"/>
  <c r="P165" i="9"/>
  <c r="O165" i="9"/>
  <c r="N165" i="9"/>
  <c r="V164" i="9"/>
  <c r="U164" i="9"/>
  <c r="T164" i="9"/>
  <c r="V163" i="9"/>
  <c r="U163" i="9"/>
  <c r="T163" i="9"/>
  <c r="P163" i="9"/>
  <c r="O163" i="9"/>
  <c r="N163" i="9"/>
  <c r="V162" i="9"/>
  <c r="U162" i="9"/>
  <c r="T162" i="9"/>
  <c r="V161" i="9"/>
  <c r="U161" i="9"/>
  <c r="T161" i="9"/>
  <c r="V160" i="9"/>
  <c r="U160" i="9"/>
  <c r="T160" i="9"/>
  <c r="V159" i="9"/>
  <c r="U159" i="9"/>
  <c r="T159" i="9"/>
  <c r="V158" i="9"/>
  <c r="U158" i="9"/>
  <c r="T158" i="9"/>
  <c r="P158" i="9"/>
  <c r="O158" i="9"/>
  <c r="N158" i="9"/>
  <c r="V157" i="9"/>
  <c r="U157" i="9"/>
  <c r="T157" i="9"/>
  <c r="V156" i="9"/>
  <c r="U156" i="9"/>
  <c r="T156" i="9"/>
  <c r="P156" i="9"/>
  <c r="O156" i="9"/>
  <c r="N156" i="9"/>
  <c r="V155" i="9"/>
  <c r="U155" i="9"/>
  <c r="T155" i="9"/>
  <c r="V154" i="9"/>
  <c r="U154" i="9"/>
  <c r="T154" i="9"/>
  <c r="P154" i="9"/>
  <c r="O154" i="9"/>
  <c r="V153" i="9"/>
  <c r="U153" i="9"/>
  <c r="T153" i="9"/>
  <c r="N153" i="9"/>
  <c r="N154" i="9" s="1"/>
  <c r="V152" i="9"/>
  <c r="U152" i="9"/>
  <c r="T152" i="9"/>
  <c r="V151" i="9"/>
  <c r="U151" i="9"/>
  <c r="T151" i="9"/>
  <c r="V150" i="9"/>
  <c r="U150" i="9"/>
  <c r="T150" i="9"/>
  <c r="V149" i="9"/>
  <c r="U149" i="9"/>
  <c r="T149" i="9"/>
  <c r="V148" i="9"/>
  <c r="U148" i="9"/>
  <c r="T148" i="9"/>
  <c r="P148" i="9"/>
  <c r="O148" i="9"/>
  <c r="N148" i="9"/>
  <c r="V147" i="9"/>
  <c r="U147" i="9"/>
  <c r="T147" i="9"/>
  <c r="V146" i="9"/>
  <c r="U146" i="9"/>
  <c r="T146" i="9"/>
  <c r="P146" i="9"/>
  <c r="O146" i="9"/>
  <c r="N146" i="9"/>
  <c r="V145" i="9"/>
  <c r="U145" i="9"/>
  <c r="T145" i="9"/>
  <c r="V144" i="9"/>
  <c r="U144" i="9"/>
  <c r="T144" i="9"/>
  <c r="P144" i="9"/>
  <c r="O144" i="9"/>
  <c r="N144" i="9"/>
  <c r="V143" i="9"/>
  <c r="U143" i="9"/>
  <c r="T143" i="9"/>
  <c r="V142" i="9"/>
  <c r="U142" i="9"/>
  <c r="T142" i="9"/>
  <c r="P142" i="9"/>
  <c r="O142" i="9"/>
  <c r="N142" i="9"/>
  <c r="V141" i="9"/>
  <c r="U141" i="9"/>
  <c r="T141" i="9"/>
  <c r="V140" i="9"/>
  <c r="U140" i="9"/>
  <c r="T140" i="9"/>
  <c r="P140" i="9"/>
  <c r="O140" i="9"/>
  <c r="N140" i="9"/>
  <c r="V139" i="9"/>
  <c r="U139" i="9"/>
  <c r="T139" i="9"/>
  <c r="V138" i="9"/>
  <c r="U138" i="9"/>
  <c r="T138" i="9"/>
  <c r="P138" i="9"/>
  <c r="O138" i="9"/>
  <c r="N138" i="9"/>
  <c r="V137" i="9"/>
  <c r="U137" i="9"/>
  <c r="T137" i="9"/>
  <c r="V136" i="9"/>
  <c r="U136" i="9"/>
  <c r="T136" i="9"/>
  <c r="V135" i="9"/>
  <c r="U135" i="9"/>
  <c r="T135" i="9"/>
  <c r="P135" i="9"/>
  <c r="O135" i="9"/>
  <c r="N135" i="9"/>
  <c r="V134" i="9"/>
  <c r="U134" i="9"/>
  <c r="T134" i="9"/>
  <c r="V133" i="9"/>
  <c r="U133" i="9"/>
  <c r="T133" i="9"/>
  <c r="V132" i="9"/>
  <c r="U132" i="9"/>
  <c r="T132" i="9"/>
  <c r="V131" i="9"/>
  <c r="U131" i="9"/>
  <c r="T131" i="9"/>
  <c r="V130" i="9"/>
  <c r="U130" i="9"/>
  <c r="T130" i="9"/>
  <c r="P130" i="9"/>
  <c r="O130" i="9"/>
  <c r="N130" i="9"/>
  <c r="V129" i="9"/>
  <c r="U129" i="9"/>
  <c r="T129" i="9"/>
  <c r="V128" i="9"/>
  <c r="U128" i="9"/>
  <c r="T128" i="9"/>
  <c r="P128" i="9"/>
  <c r="O128" i="9"/>
  <c r="N128" i="9"/>
  <c r="V127" i="9"/>
  <c r="U127" i="9"/>
  <c r="T127" i="9"/>
  <c r="V126" i="9"/>
  <c r="U126" i="9"/>
  <c r="T126" i="9"/>
  <c r="V125" i="9"/>
  <c r="U125" i="9"/>
  <c r="T125" i="9"/>
  <c r="V124" i="9"/>
  <c r="U124" i="9"/>
  <c r="T124" i="9"/>
  <c r="P124" i="9"/>
  <c r="O124" i="9"/>
  <c r="N124" i="9"/>
  <c r="V123" i="9"/>
  <c r="U123" i="9"/>
  <c r="T123" i="9"/>
  <c r="V122" i="9"/>
  <c r="U122" i="9"/>
  <c r="T122" i="9"/>
  <c r="V121" i="9"/>
  <c r="U121" i="9"/>
  <c r="T121" i="9"/>
  <c r="V120" i="9"/>
  <c r="U120" i="9"/>
  <c r="T120" i="9"/>
  <c r="P120" i="9"/>
  <c r="O120" i="9"/>
  <c r="N120" i="9"/>
  <c r="V119" i="9"/>
  <c r="U119" i="9"/>
  <c r="T119" i="9"/>
  <c r="V118" i="9"/>
  <c r="U118" i="9"/>
  <c r="T118" i="9"/>
  <c r="V117" i="9"/>
  <c r="U117" i="9"/>
  <c r="T117" i="9"/>
  <c r="V116" i="9"/>
  <c r="U116" i="9"/>
  <c r="T116" i="9"/>
  <c r="P116" i="9"/>
  <c r="O116" i="9"/>
  <c r="N116" i="9"/>
  <c r="V115" i="9"/>
  <c r="U115" i="9"/>
  <c r="T115" i="9"/>
  <c r="V114" i="9"/>
  <c r="U114" i="9"/>
  <c r="T114" i="9"/>
  <c r="V113" i="9"/>
  <c r="U113" i="9"/>
  <c r="T113" i="9"/>
  <c r="V112" i="9"/>
  <c r="U112" i="9"/>
  <c r="T112" i="9"/>
  <c r="V111" i="9"/>
  <c r="U111" i="9"/>
  <c r="T111" i="9"/>
  <c r="V110" i="9"/>
  <c r="U110" i="9"/>
  <c r="T110" i="9"/>
  <c r="V109" i="9"/>
  <c r="U109" i="9"/>
  <c r="T109" i="9"/>
  <c r="P109" i="9"/>
  <c r="O109" i="9"/>
  <c r="N109" i="9"/>
  <c r="V108" i="9"/>
  <c r="U108" i="9"/>
  <c r="T108" i="9"/>
  <c r="V107" i="9"/>
  <c r="U107" i="9"/>
  <c r="T107" i="9"/>
  <c r="V106" i="9"/>
  <c r="U106" i="9"/>
  <c r="T106" i="9"/>
  <c r="V105" i="9"/>
  <c r="U105" i="9"/>
  <c r="T105" i="9"/>
  <c r="P105" i="9"/>
  <c r="O105" i="9"/>
  <c r="N105" i="9"/>
  <c r="V104" i="9"/>
  <c r="U104" i="9"/>
  <c r="T104" i="9"/>
  <c r="V103" i="9"/>
  <c r="U103" i="9"/>
  <c r="T103" i="9"/>
  <c r="P103" i="9"/>
  <c r="O103" i="9"/>
  <c r="N103" i="9"/>
  <c r="V102" i="9"/>
  <c r="U102" i="9"/>
  <c r="T102" i="9"/>
  <c r="V101" i="9"/>
  <c r="U101" i="9"/>
  <c r="T101" i="9"/>
  <c r="V100" i="9"/>
  <c r="U100" i="9"/>
  <c r="T100" i="9"/>
  <c r="V99" i="9"/>
  <c r="U99" i="9"/>
  <c r="T99" i="9"/>
  <c r="V98" i="9"/>
  <c r="U98" i="9"/>
  <c r="T98" i="9"/>
  <c r="V97" i="9"/>
  <c r="U97" i="9"/>
  <c r="T97" i="9"/>
  <c r="P97" i="9"/>
  <c r="O97" i="9"/>
  <c r="N97" i="9"/>
  <c r="V96" i="9"/>
  <c r="U96" i="9"/>
  <c r="T96" i="9"/>
  <c r="V95" i="9"/>
  <c r="U95" i="9"/>
  <c r="T95" i="9"/>
  <c r="P95" i="9"/>
  <c r="O95" i="9"/>
  <c r="N95" i="9"/>
  <c r="V94" i="9"/>
  <c r="U94" i="9"/>
  <c r="T94" i="9"/>
  <c r="V93" i="9"/>
  <c r="U93" i="9"/>
  <c r="T93" i="9"/>
  <c r="P93" i="9"/>
  <c r="O93" i="9"/>
  <c r="N93" i="9"/>
  <c r="V92" i="9"/>
  <c r="U92" i="9"/>
  <c r="T92" i="9"/>
  <c r="V91" i="9"/>
  <c r="U91" i="9"/>
  <c r="T91" i="9"/>
  <c r="V90" i="9"/>
  <c r="U90" i="9"/>
  <c r="T90" i="9"/>
  <c r="V89" i="9"/>
  <c r="U89" i="9"/>
  <c r="T89" i="9"/>
  <c r="V88" i="9"/>
  <c r="U88" i="9"/>
  <c r="T88" i="9"/>
  <c r="P88" i="9"/>
  <c r="O88" i="9"/>
  <c r="N88" i="9"/>
  <c r="V87" i="9"/>
  <c r="U87" i="9"/>
  <c r="T87" i="9"/>
  <c r="V86" i="9"/>
  <c r="U86" i="9"/>
  <c r="T86" i="9"/>
  <c r="V85" i="9"/>
  <c r="U85" i="9"/>
  <c r="T85" i="9"/>
  <c r="P85" i="9"/>
  <c r="O85" i="9"/>
  <c r="N85" i="9"/>
  <c r="V84" i="9"/>
  <c r="U84" i="9"/>
  <c r="T84" i="9"/>
  <c r="V83" i="9"/>
  <c r="U83" i="9"/>
  <c r="T83" i="9"/>
  <c r="V82" i="9"/>
  <c r="U82" i="9"/>
  <c r="T82" i="9"/>
  <c r="V81" i="9"/>
  <c r="U81" i="9"/>
  <c r="T81" i="9"/>
  <c r="V80" i="9"/>
  <c r="U80" i="9"/>
  <c r="T80" i="9"/>
  <c r="V79" i="9"/>
  <c r="U79" i="9"/>
  <c r="T79" i="9"/>
  <c r="V78" i="9"/>
  <c r="U78" i="9"/>
  <c r="T78" i="9"/>
  <c r="V77" i="9"/>
  <c r="U77" i="9"/>
  <c r="T77" i="9"/>
  <c r="P77" i="9"/>
  <c r="O77" i="9"/>
  <c r="N77" i="9"/>
  <c r="V76" i="9"/>
  <c r="U76" i="9"/>
  <c r="T76" i="9"/>
  <c r="V75" i="9"/>
  <c r="U75" i="9"/>
  <c r="T75" i="9"/>
  <c r="V74" i="9"/>
  <c r="U74" i="9"/>
  <c r="T74" i="9"/>
  <c r="V73" i="9"/>
  <c r="U73" i="9"/>
  <c r="T73" i="9"/>
  <c r="P73" i="9"/>
  <c r="O73" i="9"/>
  <c r="N73" i="9"/>
  <c r="V72" i="9"/>
  <c r="U72" i="9"/>
  <c r="T72" i="9"/>
  <c r="V71" i="9"/>
  <c r="U71" i="9"/>
  <c r="T71" i="9"/>
  <c r="V70" i="9"/>
  <c r="U70" i="9"/>
  <c r="T70" i="9"/>
  <c r="V69" i="9"/>
  <c r="U69" i="9"/>
  <c r="T69" i="9"/>
  <c r="V68" i="9"/>
  <c r="U68" i="9"/>
  <c r="T68" i="9"/>
  <c r="V67" i="9"/>
  <c r="U67" i="9"/>
  <c r="T67" i="9"/>
  <c r="V66" i="9"/>
  <c r="U66" i="9"/>
  <c r="T66" i="9"/>
  <c r="P66" i="9"/>
  <c r="O66" i="9"/>
  <c r="N66" i="9"/>
  <c r="V65" i="9"/>
  <c r="U65" i="9"/>
  <c r="T65" i="9"/>
  <c r="V64" i="9"/>
  <c r="U64" i="9"/>
  <c r="T64" i="9"/>
  <c r="V63" i="9"/>
  <c r="U63" i="9"/>
  <c r="T63" i="9"/>
  <c r="V62" i="9"/>
  <c r="U62" i="9"/>
  <c r="T62" i="9"/>
  <c r="P62" i="9"/>
  <c r="O62" i="9"/>
  <c r="V61" i="9"/>
  <c r="U61" i="9"/>
  <c r="T61" i="9"/>
  <c r="N61" i="9"/>
  <c r="N62" i="9" s="1"/>
  <c r="V60" i="9"/>
  <c r="U60" i="9"/>
  <c r="T60" i="9"/>
  <c r="P60" i="9"/>
  <c r="O60" i="9"/>
  <c r="N60" i="9"/>
  <c r="V59" i="9"/>
  <c r="U59" i="9"/>
  <c r="T59" i="9"/>
  <c r="V58" i="9"/>
  <c r="U58" i="9"/>
  <c r="T58" i="9"/>
  <c r="V57" i="9"/>
  <c r="U57" i="9"/>
  <c r="T57" i="9"/>
  <c r="P57" i="9"/>
  <c r="O57" i="9"/>
  <c r="N57" i="9"/>
  <c r="V56" i="9"/>
  <c r="U56" i="9"/>
  <c r="T56" i="9"/>
  <c r="V55" i="9"/>
  <c r="U55" i="9"/>
  <c r="T55" i="9"/>
  <c r="V54" i="9"/>
  <c r="U54" i="9"/>
  <c r="T54" i="9"/>
  <c r="V53" i="9"/>
  <c r="U53" i="9"/>
  <c r="T53" i="9"/>
  <c r="V52" i="9"/>
  <c r="U52" i="9"/>
  <c r="T52" i="9"/>
  <c r="V51" i="9"/>
  <c r="U51" i="9"/>
  <c r="T51" i="9"/>
  <c r="P51" i="9"/>
  <c r="O51" i="9"/>
  <c r="N51" i="9"/>
  <c r="V50" i="9"/>
  <c r="U50" i="9"/>
  <c r="T50" i="9"/>
  <c r="V49" i="9"/>
  <c r="U49" i="9"/>
  <c r="T49" i="9"/>
  <c r="V48" i="9"/>
  <c r="U48" i="9"/>
  <c r="T48" i="9"/>
  <c r="P48" i="9"/>
  <c r="O48" i="9"/>
  <c r="N48" i="9"/>
  <c r="V47" i="9"/>
  <c r="U47" i="9"/>
  <c r="T47" i="9"/>
  <c r="V46" i="9"/>
  <c r="U46" i="9"/>
  <c r="T46" i="9"/>
  <c r="V45" i="9"/>
  <c r="U45" i="9"/>
  <c r="T45" i="9"/>
  <c r="V44" i="9"/>
  <c r="U44" i="9"/>
  <c r="T44" i="9"/>
  <c r="V43" i="9"/>
  <c r="U43" i="9"/>
  <c r="T43" i="9"/>
  <c r="P43" i="9"/>
  <c r="O43" i="9"/>
  <c r="N43" i="9"/>
  <c r="V42" i="9"/>
  <c r="U42" i="9"/>
  <c r="T42" i="9"/>
  <c r="V41" i="9"/>
  <c r="U41" i="9"/>
  <c r="T41" i="9"/>
  <c r="V40" i="9"/>
  <c r="U40" i="9"/>
  <c r="T40" i="9"/>
  <c r="V38" i="9"/>
  <c r="U38" i="9"/>
  <c r="T38" i="9"/>
  <c r="V37" i="9"/>
  <c r="U37" i="9"/>
  <c r="T37" i="9"/>
  <c r="V36" i="9"/>
  <c r="U36" i="9"/>
  <c r="T36" i="9"/>
  <c r="V35" i="9"/>
  <c r="U35" i="9"/>
  <c r="T35" i="9"/>
  <c r="P35" i="9"/>
  <c r="O35" i="9"/>
  <c r="N35" i="9"/>
  <c r="V34" i="9"/>
  <c r="U34" i="9"/>
  <c r="T34" i="9"/>
  <c r="V33" i="9"/>
  <c r="U33" i="9"/>
  <c r="T33" i="9"/>
  <c r="P33" i="9"/>
  <c r="O33" i="9"/>
  <c r="N33" i="9"/>
  <c r="V32" i="9"/>
  <c r="U32" i="9"/>
  <c r="T32" i="9"/>
  <c r="V31" i="9"/>
  <c r="U31" i="9"/>
  <c r="T31" i="9"/>
  <c r="V30" i="9"/>
  <c r="U30" i="9"/>
  <c r="T30" i="9"/>
  <c r="V29" i="9"/>
  <c r="U29" i="9"/>
  <c r="T29" i="9"/>
  <c r="V28" i="9"/>
  <c r="U28" i="9"/>
  <c r="T28" i="9"/>
  <c r="P28" i="9"/>
  <c r="O28" i="9"/>
  <c r="N28" i="9"/>
  <c r="V27" i="9"/>
  <c r="U27" i="9"/>
  <c r="T27" i="9"/>
  <c r="V26" i="9"/>
  <c r="U26" i="9"/>
  <c r="T26" i="9"/>
  <c r="P26" i="9"/>
  <c r="O26" i="9"/>
  <c r="N26" i="9"/>
  <c r="V25" i="9"/>
  <c r="U25" i="9"/>
  <c r="T25" i="9"/>
  <c r="V24" i="9"/>
  <c r="U24" i="9"/>
  <c r="T24" i="9"/>
  <c r="P24" i="9"/>
  <c r="O24" i="9"/>
  <c r="N24" i="9"/>
  <c r="V23" i="9"/>
  <c r="U23" i="9"/>
  <c r="T23" i="9"/>
  <c r="V22" i="9"/>
  <c r="U22" i="9"/>
  <c r="T22" i="9"/>
  <c r="V21" i="9"/>
  <c r="U21" i="9"/>
  <c r="T21" i="9"/>
  <c r="V20" i="9"/>
  <c r="U20" i="9"/>
  <c r="T20" i="9"/>
  <c r="V19" i="9"/>
  <c r="U19" i="9"/>
  <c r="T19" i="9"/>
  <c r="P19" i="9"/>
  <c r="O19" i="9"/>
  <c r="N19" i="9"/>
  <c r="V18" i="9"/>
  <c r="U18" i="9"/>
  <c r="T18" i="9"/>
  <c r="V17" i="9"/>
  <c r="U17" i="9"/>
  <c r="T17" i="9"/>
  <c r="V16" i="9"/>
  <c r="U16" i="9"/>
  <c r="T16" i="9"/>
  <c r="V15" i="9"/>
  <c r="U15" i="9"/>
  <c r="T15" i="9"/>
  <c r="V14" i="9"/>
  <c r="U14" i="9"/>
  <c r="T14" i="9"/>
  <c r="V13" i="9"/>
  <c r="U13" i="9"/>
  <c r="T13" i="9"/>
  <c r="V12" i="9"/>
  <c r="U12" i="9"/>
  <c r="T12" i="9"/>
  <c r="V11" i="9"/>
  <c r="U11" i="9"/>
  <c r="T11" i="9"/>
  <c r="V10" i="9"/>
  <c r="U10" i="9"/>
  <c r="T10" i="9"/>
  <c r="V9" i="9"/>
  <c r="U9" i="9"/>
  <c r="T9" i="9"/>
  <c r="P9" i="9"/>
  <c r="O9" i="9"/>
  <c r="N9" i="9"/>
  <c r="V8" i="9"/>
  <c r="U8" i="9"/>
  <c r="T8" i="9"/>
  <c r="V7" i="9"/>
  <c r="U7" i="9"/>
  <c r="T7" i="9"/>
  <c r="J173" i="2"/>
  <c r="Q26" i="9" l="1"/>
  <c r="Q138" i="9"/>
  <c r="Q33" i="9"/>
  <c r="Q60" i="9"/>
  <c r="Q28" i="9"/>
  <c r="Q9" i="9"/>
  <c r="Q35" i="9"/>
  <c r="Q43" i="9"/>
  <c r="Q62" i="9"/>
  <c r="Q95" i="9"/>
  <c r="Q88" i="9"/>
  <c r="Q51" i="9"/>
  <c r="Q77" i="9"/>
  <c r="Q103" i="9"/>
  <c r="Q24" i="9"/>
  <c r="Q57" i="9"/>
  <c r="Q163" i="9"/>
  <c r="Q169" i="9"/>
  <c r="Q128" i="9"/>
  <c r="Q140" i="9"/>
  <c r="Q174" i="9"/>
  <c r="Q120" i="9"/>
  <c r="Q144" i="9"/>
  <c r="Q156" i="9"/>
  <c r="Q66" i="9"/>
  <c r="Q73" i="9"/>
  <c r="Q93" i="9"/>
  <c r="Q105" i="9"/>
  <c r="Q165" i="9"/>
  <c r="Q124" i="9"/>
  <c r="Q130" i="9"/>
  <c r="Q142" i="9"/>
  <c r="Q154" i="9"/>
  <c r="Q19" i="9"/>
  <c r="Q85" i="9"/>
  <c r="Q97" i="9"/>
  <c r="Q109" i="9"/>
  <c r="Q116" i="9"/>
  <c r="Q135" i="9"/>
  <c r="Q146" i="9"/>
  <c r="Q158" i="9"/>
  <c r="Q48" i="9"/>
  <c r="Q148" i="9"/>
  <c r="N354" i="9"/>
  <c r="P354" i="9"/>
  <c r="O354" i="9"/>
  <c r="J153" i="2"/>
  <c r="J61" i="2"/>
  <c r="J62" i="2" s="1"/>
  <c r="J353" i="2"/>
  <c r="J347" i="2"/>
  <c r="J344" i="2"/>
  <c r="J341" i="2"/>
  <c r="J335" i="2"/>
  <c r="J329" i="2"/>
  <c r="J324" i="2"/>
  <c r="J319" i="2"/>
  <c r="J311" i="2"/>
  <c r="J307" i="2"/>
  <c r="J302" i="2"/>
  <c r="J299" i="2"/>
  <c r="J295" i="2"/>
  <c r="J291" i="2"/>
  <c r="J286" i="2"/>
  <c r="J284" i="2"/>
  <c r="J282" i="2"/>
  <c r="J279" i="2"/>
  <c r="J276" i="2"/>
  <c r="J265" i="2"/>
  <c r="J263" i="2"/>
  <c r="J260" i="2"/>
  <c r="J258" i="2"/>
  <c r="J252" i="2"/>
  <c r="J245" i="2"/>
  <c r="J243" i="2"/>
  <c r="J241" i="2"/>
  <c r="J237" i="2"/>
  <c r="J230" i="2"/>
  <c r="J228" i="2"/>
  <c r="J226" i="2"/>
  <c r="J223" i="2"/>
  <c r="J220" i="2"/>
  <c r="J216" i="2"/>
  <c r="J214" i="2"/>
  <c r="J199" i="2"/>
  <c r="J196" i="2"/>
  <c r="J193" i="2"/>
  <c r="J191" i="2"/>
  <c r="J188" i="2"/>
  <c r="J186" i="2"/>
  <c r="J184" i="2"/>
  <c r="J179" i="2"/>
  <c r="J177" i="2"/>
  <c r="J174" i="2"/>
  <c r="J169" i="2"/>
  <c r="J165" i="2"/>
  <c r="J163" i="2"/>
  <c r="J158" i="2"/>
  <c r="J156" i="2"/>
  <c r="J154" i="2"/>
  <c r="J148" i="2"/>
  <c r="J146" i="2"/>
  <c r="J144" i="2"/>
  <c r="J142" i="2"/>
  <c r="J140" i="2"/>
  <c r="J138" i="2"/>
  <c r="J135" i="2"/>
  <c r="J130" i="2"/>
  <c r="J128" i="2"/>
  <c r="J124" i="2"/>
  <c r="J120" i="2"/>
  <c r="J116" i="2"/>
  <c r="J109" i="2"/>
  <c r="J105" i="2"/>
  <c r="J103" i="2"/>
  <c r="J97" i="2"/>
  <c r="J95" i="2"/>
  <c r="J93" i="2"/>
  <c r="J88" i="2"/>
  <c r="J85" i="2"/>
  <c r="J77" i="2"/>
  <c r="J73" i="2"/>
  <c r="J66" i="2"/>
  <c r="J60" i="2"/>
  <c r="J57" i="2"/>
  <c r="J51" i="2"/>
  <c r="J48" i="2"/>
  <c r="J43" i="2"/>
  <c r="J35" i="2"/>
  <c r="J33" i="2"/>
  <c r="J28" i="2"/>
  <c r="J26" i="2"/>
  <c r="J24" i="2"/>
  <c r="J19" i="2"/>
  <c r="J9" i="2"/>
  <c r="L353" i="2"/>
  <c r="L347" i="2"/>
  <c r="L344" i="2"/>
  <c r="L341" i="2"/>
  <c r="L335" i="2"/>
  <c r="L329" i="2"/>
  <c r="L324" i="2"/>
  <c r="L319" i="2"/>
  <c r="L311" i="2"/>
  <c r="L307" i="2"/>
  <c r="L302" i="2"/>
  <c r="L299" i="2"/>
  <c r="L295" i="2"/>
  <c r="L291" i="2"/>
  <c r="L286" i="2"/>
  <c r="L284" i="2"/>
  <c r="L282" i="2"/>
  <c r="L279" i="2"/>
  <c r="L276" i="2"/>
  <c r="L265" i="2"/>
  <c r="L263" i="2"/>
  <c r="L260" i="2"/>
  <c r="L258" i="2"/>
  <c r="L252" i="2"/>
  <c r="L245" i="2"/>
  <c r="L243" i="2"/>
  <c r="L241" i="2"/>
  <c r="L237" i="2"/>
  <c r="L230" i="2"/>
  <c r="L228" i="2"/>
  <c r="L226" i="2"/>
  <c r="L223" i="2"/>
  <c r="L220" i="2"/>
  <c r="L216" i="2"/>
  <c r="L214" i="2"/>
  <c r="L199" i="2"/>
  <c r="L196" i="2"/>
  <c r="L193" i="2"/>
  <c r="L191" i="2"/>
  <c r="L188" i="2"/>
  <c r="L186" i="2"/>
  <c r="L184" i="2"/>
  <c r="L179" i="2"/>
  <c r="L177" i="2"/>
  <c r="L174" i="2"/>
  <c r="L169" i="2"/>
  <c r="L165" i="2"/>
  <c r="L163" i="2"/>
  <c r="L158" i="2"/>
  <c r="L156" i="2"/>
  <c r="L154" i="2"/>
  <c r="L148" i="2"/>
  <c r="L146" i="2"/>
  <c r="L144" i="2"/>
  <c r="L142" i="2"/>
  <c r="L140" i="2"/>
  <c r="L138" i="2"/>
  <c r="L135" i="2"/>
  <c r="L130" i="2"/>
  <c r="L128" i="2"/>
  <c r="L124" i="2"/>
  <c r="L120" i="2"/>
  <c r="L116" i="2"/>
  <c r="L109" i="2"/>
  <c r="L105" i="2"/>
  <c r="L103" i="2"/>
  <c r="L97" i="2"/>
  <c r="L95" i="2"/>
  <c r="L93" i="2"/>
  <c r="L88" i="2"/>
  <c r="L85" i="2"/>
  <c r="L77" i="2"/>
  <c r="L73" i="2"/>
  <c r="L66" i="2"/>
  <c r="L62" i="2"/>
  <c r="L60" i="2"/>
  <c r="L57" i="2"/>
  <c r="L51" i="2"/>
  <c r="L48" i="2"/>
  <c r="L43" i="2"/>
  <c r="L35" i="2"/>
  <c r="L33" i="2"/>
  <c r="L28" i="2"/>
  <c r="L26" i="2"/>
  <c r="L24" i="2"/>
  <c r="L19" i="2"/>
  <c r="L9" i="2"/>
  <c r="J354" i="2" l="1"/>
  <c r="L354" i="2"/>
  <c r="M175" i="2"/>
  <c r="K353" i="2"/>
  <c r="K347" i="2"/>
  <c r="K344" i="2"/>
  <c r="K341" i="2"/>
  <c r="K335" i="2"/>
  <c r="K329" i="2"/>
  <c r="K324" i="2"/>
  <c r="K319" i="2"/>
  <c r="K311" i="2"/>
  <c r="K307" i="2"/>
  <c r="K302" i="2"/>
  <c r="K299" i="2"/>
  <c r="K295" i="2"/>
  <c r="K291" i="2"/>
  <c r="K286" i="2"/>
  <c r="K284" i="2"/>
  <c r="K282" i="2"/>
  <c r="K279" i="2"/>
  <c r="K276" i="2"/>
  <c r="K265" i="2"/>
  <c r="K263" i="2"/>
  <c r="K260" i="2"/>
  <c r="K258" i="2"/>
  <c r="K252" i="2"/>
  <c r="K245" i="2"/>
  <c r="K243" i="2"/>
  <c r="K241" i="2"/>
  <c r="K237" i="2"/>
  <c r="K230" i="2"/>
  <c r="K228" i="2"/>
  <c r="K226" i="2"/>
  <c r="K223" i="2"/>
  <c r="K220" i="2"/>
  <c r="K216" i="2"/>
  <c r="K214" i="2"/>
  <c r="K199" i="2"/>
  <c r="K196" i="2"/>
  <c r="K193" i="2"/>
  <c r="K191" i="2"/>
  <c r="K188" i="2"/>
  <c r="K186" i="2"/>
  <c r="K184" i="2"/>
  <c r="K179" i="2"/>
  <c r="K177" i="2"/>
  <c r="K174" i="2"/>
  <c r="K169" i="2"/>
  <c r="K165" i="2"/>
  <c r="K163" i="2"/>
  <c r="K158" i="2"/>
  <c r="K156" i="2"/>
  <c r="K154" i="2"/>
  <c r="K148" i="2"/>
  <c r="K146" i="2"/>
  <c r="K144" i="2"/>
  <c r="K142" i="2"/>
  <c r="K140" i="2"/>
  <c r="K138" i="2"/>
  <c r="K135" i="2"/>
  <c r="K130" i="2"/>
  <c r="K128" i="2"/>
  <c r="K124" i="2"/>
  <c r="K120" i="2"/>
  <c r="K116" i="2"/>
  <c r="K109" i="2"/>
  <c r="K105" i="2"/>
  <c r="K103" i="2"/>
  <c r="K97" i="2"/>
  <c r="K95" i="2"/>
  <c r="K93" i="2"/>
  <c r="K88" i="2"/>
  <c r="K85" i="2"/>
  <c r="K77" i="2"/>
  <c r="K73" i="2"/>
  <c r="K66" i="2"/>
  <c r="K62" i="2"/>
  <c r="K60" i="2"/>
  <c r="K57" i="2"/>
  <c r="K51" i="2"/>
  <c r="K48" i="2"/>
  <c r="K43" i="2"/>
  <c r="K35" i="2"/>
  <c r="K33" i="2"/>
  <c r="K28" i="2"/>
  <c r="K26" i="2"/>
  <c r="K24" i="2"/>
  <c r="K19" i="2"/>
  <c r="K9" i="2"/>
  <c r="K354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7" i="2"/>
  <c r="O8" i="2" l="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7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7" i="2"/>
</calcChain>
</file>

<file path=xl/sharedStrings.xml><?xml version="1.0" encoding="utf-8"?>
<sst xmlns="http://schemas.openxmlformats.org/spreadsheetml/2006/main" count="4918" uniqueCount="2231">
  <si>
    <t>Ville de Côte Saint-Luc</t>
  </si>
  <si>
    <t>Contrats de plus de $2,000 totalisant plus de $25,000 par fournisseur</t>
  </si>
  <si>
    <t>Du 2019/01/01 au 2019/12/31</t>
  </si>
  <si>
    <t>Fournisseur</t>
  </si>
  <si>
    <t>Type</t>
  </si>
  <si>
    <t>Référence</t>
  </si>
  <si>
    <t>Statut</t>
  </si>
  <si>
    <t>Résolution</t>
  </si>
  <si>
    <t>Date</t>
  </si>
  <si>
    <t>Description</t>
  </si>
  <si>
    <t>Montant</t>
  </si>
  <si>
    <t>Montant facturé</t>
  </si>
  <si>
    <t>Mode d'attribution</t>
  </si>
  <si>
    <t>0000683</t>
  </si>
  <si>
    <t>ALDEST INC</t>
  </si>
  <si>
    <t>Commande</t>
  </si>
  <si>
    <t>19003</t>
  </si>
  <si>
    <t>En commande</t>
  </si>
  <si>
    <t>116511</t>
  </si>
  <si>
    <t>Complétée</t>
  </si>
  <si>
    <t>Facture</t>
  </si>
  <si>
    <t>Entente</t>
  </si>
  <si>
    <t>0000310</t>
  </si>
  <si>
    <t>AQUAM SPECIALISTE AQUATIQUE INC.</t>
  </si>
  <si>
    <t>19066</t>
  </si>
  <si>
    <t>AQUAM - OPEN ORDER - ARTICLES FOR THE POOL - ACC POOL</t>
  </si>
  <si>
    <t>115660</t>
  </si>
  <si>
    <t>POOL ROBOT INSPECTION / TUNE UP  - ACC POOL</t>
  </si>
  <si>
    <t>115943</t>
  </si>
  <si>
    <t>OUTDOOR POOL ROBOT - DUROMAX RC DUO - AQUAM</t>
  </si>
  <si>
    <t>116313</t>
  </si>
  <si>
    <t>WIBIT STEP + REPAIRS WIBIT  - ACC</t>
  </si>
  <si>
    <t>116360</t>
  </si>
  <si>
    <t>OUTDOOR POOL SUPPLIES - RECREATION</t>
  </si>
  <si>
    <t>116367</t>
  </si>
  <si>
    <t>CENTRE AQUATIQUE: FOURNITURES POUR LA PISCINE INTERIEURE</t>
  </si>
  <si>
    <t>116827</t>
  </si>
  <si>
    <t>SWIM TEAM - BATHING CAPS + TSHIRTS - ACC</t>
  </si>
  <si>
    <t>116971</t>
  </si>
  <si>
    <t>ACC AQUATICS: FOURNITURES POUR DES PROGRAMMES</t>
  </si>
  <si>
    <t>117287</t>
  </si>
  <si>
    <t>AQUATICS AQUA BIKE - RECREATION</t>
  </si>
  <si>
    <t>0006509</t>
  </si>
  <si>
    <t>B.F.LORENZETTI + ASSOC. INC.</t>
  </si>
  <si>
    <t>233217</t>
  </si>
  <si>
    <t>AVIS DE GARANTIE NO. MTL-18-48409/2019.01.01-2020.01.01</t>
  </si>
  <si>
    <t>114886</t>
  </si>
  <si>
    <t>BFL CANADA INSTRUCTORS INSURANCE /</t>
  </si>
  <si>
    <t>MUN11990</t>
  </si>
  <si>
    <t>BRIS D'UNE CONDUITE D'AQUEDUC/RUE ELDRIDGE</t>
  </si>
  <si>
    <t>275990</t>
  </si>
  <si>
    <t>CYBER RISQUES + UMQ FRAIS /07.01.19-07.01.20</t>
  </si>
  <si>
    <t>0005506</t>
  </si>
  <si>
    <t>BEGIN, REGIS</t>
  </si>
  <si>
    <t>19105</t>
  </si>
  <si>
    <t>CUTTING OF GRASS AT PUBLIC VACANT LOTS 2019 SEASON</t>
  </si>
  <si>
    <t>0000512</t>
  </si>
  <si>
    <t>BELL CANADA</t>
  </si>
  <si>
    <t>19091</t>
  </si>
  <si>
    <t>EMPLOYEES PHONES - BTC  -   ALL THE CITY</t>
  </si>
  <si>
    <t>0001307</t>
  </si>
  <si>
    <t>BLOSSOM BY LA PLAZA</t>
  </si>
  <si>
    <t>114450</t>
  </si>
  <si>
    <t>FOOD FOR WINTER DANCE  / REC</t>
  </si>
  <si>
    <t>114512</t>
  </si>
  <si>
    <t>RENTALS FOR WINTER DANCE - REC</t>
  </si>
  <si>
    <t>115421</t>
  </si>
  <si>
    <t>DRAMATIC SOCIETY GALA MAY 29_BLOSOM BY LA PLAZA</t>
  </si>
  <si>
    <t>115581</t>
  </si>
  <si>
    <t>RENTALS_CSLDS GALA  - " CABARET" - RECREATION</t>
  </si>
  <si>
    <t>0000534</t>
  </si>
  <si>
    <t>CARDIN JULIEN INC</t>
  </si>
  <si>
    <t>19188</t>
  </si>
  <si>
    <t>PROF. SERVICES - REFURBISHING CITY HALL BUILDING ENVELOPE- ENG</t>
  </si>
  <si>
    <t>0002827</t>
  </si>
  <si>
    <t>CARMICHAEL LTÉE</t>
  </si>
  <si>
    <t>114653</t>
  </si>
  <si>
    <t>ARENA COMPRESSOR #1 RECOVERY CHILLER #1  - RAY</t>
  </si>
  <si>
    <t>19139</t>
  </si>
  <si>
    <t>CHANGE ORDER - CITY HALL &amp; LIBRARY HVAC PROJECT - ENG</t>
  </si>
  <si>
    <t>19142</t>
  </si>
  <si>
    <t>MAINTENANCE SERVICE CONTRACT HVAC</t>
  </si>
  <si>
    <t>19146</t>
  </si>
  <si>
    <t xml:space="preserve"> HIGH EFFICEINCEY CONTROL FLOW AIR FILTERS (CH)</t>
  </si>
  <si>
    <t>115770</t>
  </si>
  <si>
    <t>CLIMATISATION HDV</t>
  </si>
  <si>
    <t>116399</t>
  </si>
  <si>
    <t>MAINTENANCE SYSTEME DE CLIMATISATION HDV</t>
  </si>
  <si>
    <t>116916</t>
  </si>
  <si>
    <t>VERIFICATION ET DIAGNOSTIQUE HVAC SYSTÈME</t>
  </si>
  <si>
    <t>0000792</t>
  </si>
  <si>
    <t>CDW CANADA</t>
  </si>
  <si>
    <t>115072</t>
  </si>
  <si>
    <t>CREATIVE CLOUD ALL APPS 1 YEAR SUB  - IT DEPT</t>
  </si>
  <si>
    <t>115611</t>
  </si>
  <si>
    <t>116188</t>
  </si>
  <si>
    <t>TREND MICRO PROTECTION - ANNUAL SUBSCRIPTION</t>
  </si>
  <si>
    <t>117092</t>
  </si>
  <si>
    <t>VIRTUAL REALITY HEADSETS -  LIBRARY</t>
  </si>
  <si>
    <t>0002026</t>
  </si>
  <si>
    <t>CIMENT LACASSE LTÉE</t>
  </si>
  <si>
    <t>114614</t>
  </si>
  <si>
    <t>BASE DE BÉTON PRÉFABRIQUÉ  - P.W</t>
  </si>
  <si>
    <t>116297</t>
  </si>
  <si>
    <t>BASE DE BÉTON PRÉ FABRIQUER</t>
  </si>
  <si>
    <t>0001997</t>
  </si>
  <si>
    <t>COJALAC INC</t>
  </si>
  <si>
    <t>19119</t>
  </si>
  <si>
    <t>RECONSTRUCTION DE TROTTOIRS A DIVERS ENDROITS - ENG DEPT</t>
  </si>
  <si>
    <t>016459</t>
  </si>
  <si>
    <t>016478</t>
  </si>
  <si>
    <t>ASPHALTE - TRAVAUS EXÉCUTÉS SECTEUR PUBLIC</t>
  </si>
  <si>
    <t>016517</t>
  </si>
  <si>
    <t>016580</t>
  </si>
  <si>
    <t>TROTTOIR - TRAVAUX EXÉCUTÉS SECTEUR PRIVÉ/#3</t>
  </si>
  <si>
    <t>0002036</t>
  </si>
  <si>
    <t>COMITÉ ECOLOGIQUE DU GRAND MONTREAL - CEGM</t>
  </si>
  <si>
    <t>19132</t>
  </si>
  <si>
    <t>SERVICE DE BIOLOGISTE POUR LA CARACTÉRISATION DU PARC SHUSTER</t>
  </si>
  <si>
    <t>19141</t>
  </si>
  <si>
    <t>CONTROL OF BUCKTHORN AND RENATURALIZATION OF WOODLANDS</t>
  </si>
  <si>
    <t>0001263</t>
  </si>
  <si>
    <t>COMPASS MINERALS CANADA CORP.</t>
  </si>
  <si>
    <t>19186</t>
  </si>
  <si>
    <t>ROAD SALT FOR NOV-DEC 2019 / JAN- APR 2020</t>
  </si>
  <si>
    <t>0000624</t>
  </si>
  <si>
    <t>CONSTRUCTION DJL INC.</t>
  </si>
  <si>
    <t>19011</t>
  </si>
  <si>
    <t>SUPPLY OF ASPHALTE, ROCK, ROCK DUST AND DISPOSAL</t>
  </si>
  <si>
    <t>19169</t>
  </si>
  <si>
    <t>PIERRE 0-3/4</t>
  </si>
  <si>
    <t>19191</t>
  </si>
  <si>
    <t>PIERRE 3/4 ET POUSSIERE DE ROCHE PARC GOLDBERG</t>
  </si>
  <si>
    <t>0000785</t>
  </si>
  <si>
    <t>CORPORATION URGENCES-SANTE REGION DE MONTREAL</t>
  </si>
  <si>
    <t>0033998</t>
  </si>
  <si>
    <t>FORMATION CONTINUE (MODULE 13)/ JAN 6- FEV 2</t>
  </si>
  <si>
    <t>0034822</t>
  </si>
  <si>
    <t>FORMATION CONTINUE (MOD. 2)/3 - 30 MARS 2019</t>
  </si>
  <si>
    <t>0034823</t>
  </si>
  <si>
    <t>FORMATION INITIALE/ 3 AU 30 MARS 2019</t>
  </si>
  <si>
    <t>0035034</t>
  </si>
  <si>
    <t>FORMATION INITIALE/ 1 AU 27 AVRIL 2019</t>
  </si>
  <si>
    <t>0037166</t>
  </si>
  <si>
    <t>FORMATION INITIALE/ 18 AOUT - 14 SEPT</t>
  </si>
  <si>
    <t>0038090</t>
  </si>
  <si>
    <t>SOLUTION DE TRANSFERT HSPA/19.01.01-19.12.31</t>
  </si>
  <si>
    <t>0002084</t>
  </si>
  <si>
    <t>DELEVANTE SOFTWARE INC./LOGICIELS DELEVANTE INC</t>
  </si>
  <si>
    <t>102</t>
  </si>
  <si>
    <t>SMARTCITIES CONSULTING / JAN &amp; FEB</t>
  </si>
  <si>
    <t>104</t>
  </si>
  <si>
    <t>SMARTICIES CONSULTING/ MARCH &amp; APRIL 2019</t>
  </si>
  <si>
    <t>105</t>
  </si>
  <si>
    <t>SMART CITIES CONSULTING/50 % OF MAY 2019</t>
  </si>
  <si>
    <t>0006493</t>
  </si>
  <si>
    <t>DELL CANADA INC.</t>
  </si>
  <si>
    <t>114526</t>
  </si>
  <si>
    <t>114765</t>
  </si>
  <si>
    <t>2019 ENGINEERING WORKSTATION FOR CAD - IT DEPT</t>
  </si>
  <si>
    <t>19108</t>
  </si>
  <si>
    <t>2019 DESKTOP COMPUTER PURCHASE - IT DEPT</t>
  </si>
  <si>
    <t>115153</t>
  </si>
  <si>
    <t>PC MONITOR REPLACEMENTS  - IT DEPT</t>
  </si>
  <si>
    <t>115299</t>
  </si>
  <si>
    <t>2019 DESKTOP PC PURCHASING -  IT DEPT</t>
  </si>
  <si>
    <t>113959</t>
  </si>
  <si>
    <t>2018 COMPUTER PURCHASES - REPLACEMENTS - IT DEPT</t>
  </si>
  <si>
    <t>115688</t>
  </si>
  <si>
    <t>2019 LAPTOP PURCHASES - RECREATION</t>
  </si>
  <si>
    <t>0001988</t>
  </si>
  <si>
    <t>DELOITTE</t>
  </si>
  <si>
    <t>19079</t>
  </si>
  <si>
    <t>EXTERNAL AUDITING SERVICES FISCAL YEAR 2019-  FINANCE</t>
  </si>
  <si>
    <t>8000663205</t>
  </si>
  <si>
    <t>HONORAIRES - RAPPORT DE L'AUDITEUR IND.- TECQ</t>
  </si>
  <si>
    <t>0000338</t>
  </si>
  <si>
    <t>DIM DIGITAL SECURITY INC.</t>
  </si>
  <si>
    <t>114666</t>
  </si>
  <si>
    <t>CABLAGE BIBLIOTEQUE- DIM  / IT DEPT</t>
  </si>
  <si>
    <t>115690</t>
  </si>
  <si>
    <t>19179</t>
  </si>
  <si>
    <t>116409</t>
  </si>
  <si>
    <t>CAMERA INSTALLATION ACC-REC</t>
  </si>
  <si>
    <t>0008252</t>
  </si>
  <si>
    <t>ENERGIE VALERO INC.</t>
  </si>
  <si>
    <t>19013</t>
  </si>
  <si>
    <t>ACHAT DE GAS SANS PLOMB EN VRAC</t>
  </si>
  <si>
    <t>0002759</t>
  </si>
  <si>
    <t>ENERGIR</t>
  </si>
  <si>
    <t>19026</t>
  </si>
  <si>
    <t>SUPPLY, TRANSPORTATION, DISTRIBUTION &amp; LOAD BALANCING NAT. GAS</t>
  </si>
  <si>
    <t>0001228</t>
  </si>
  <si>
    <t>ENGIE SERVICES INC</t>
  </si>
  <si>
    <t>115325</t>
  </si>
  <si>
    <t>AIR QUALITY TEST - ENIGIE -</t>
  </si>
  <si>
    <t>115321</t>
  </si>
  <si>
    <t>REPARATION UNITÉ DE CLIMATISATION SALLE DES SERVEURS REC</t>
  </si>
  <si>
    <t>19144</t>
  </si>
  <si>
    <t>SERVICE DE MAINTENACE HVAC POUR ACC ET HDV</t>
  </si>
  <si>
    <t>115527</t>
  </si>
  <si>
    <t>CLIMATISATION GYMNASE</t>
  </si>
  <si>
    <t>117296</t>
  </si>
  <si>
    <t>RECREATION - ENGIE SERVICE CALL HVAC UNIT REPAIR</t>
  </si>
  <si>
    <t>0006889</t>
  </si>
  <si>
    <t>ENTREPRISE T.R.A. (2011) INC.</t>
  </si>
  <si>
    <t>19037</t>
  </si>
  <si>
    <t>LINE PAITING ON CERTAIN CITY STREETS 2019 - ENG</t>
  </si>
  <si>
    <t>0005128</t>
  </si>
  <si>
    <t>EQUIPARC MANUFACTURIER D'EQUIPEMENT DE PARC INC.</t>
  </si>
  <si>
    <t>116833</t>
  </si>
  <si>
    <t>BANC ET PANIER A REBUTS ISADORE GOLDBERG</t>
  </si>
  <si>
    <t>116836</t>
  </si>
  <si>
    <t>BANC ET POUBELLE POUR PARC REMBRANDT</t>
  </si>
  <si>
    <t>116920</t>
  </si>
  <si>
    <t>BANC PARC</t>
  </si>
  <si>
    <t>0003713</t>
  </si>
  <si>
    <t>EQUIPEMENT DE SECURITE UNIVERSEL ENR.</t>
  </si>
  <si>
    <t>19029</t>
  </si>
  <si>
    <t>PURCHASE OF UNIFORMS AND WINTER JACKETS FOR BLUE-COLLAR</t>
  </si>
  <si>
    <t>114881</t>
  </si>
  <si>
    <t>BOTTES PUBLIC SECURITY 2019-</t>
  </si>
  <si>
    <t>19114</t>
  </si>
  <si>
    <t>UNIFORMS BLUE COLLARS 2019 (PARK AND REC)</t>
  </si>
  <si>
    <t>115562</t>
  </si>
  <si>
    <t>PR - SHIRT ORDERS  - CANADA DAY  - RECREATION</t>
  </si>
  <si>
    <t>19163</t>
  </si>
  <si>
    <t>MANTEAU HIVER COLS BLEUS</t>
  </si>
  <si>
    <t>116494</t>
  </si>
  <si>
    <t>P &amp; R BLUE COLLARS (ACC + REC)  - WINTER JACKETS</t>
  </si>
  <si>
    <t>0002822</t>
  </si>
  <si>
    <t>FEDERATION NATATION DU QUEBEC</t>
  </si>
  <si>
    <t>001-2228</t>
  </si>
  <si>
    <t>MEMBERSHIP FEES FOR MASTER SWIMMERS</t>
  </si>
  <si>
    <t>001-2311</t>
  </si>
  <si>
    <t>MEMBERSHIP FEES/ MASTERS CHAMPS/ APR 26-29</t>
  </si>
  <si>
    <t>001-2575</t>
  </si>
  <si>
    <t>AFFILIATION FEES /SEPT 2019 - AUG 2020</t>
  </si>
  <si>
    <t>0002009</t>
  </si>
  <si>
    <t>FNX-INNOV INC</t>
  </si>
  <si>
    <t>19149</t>
  </si>
  <si>
    <t>PROF. SERVICES DEVELOPING PLANS &amp; SPEC. LED STREET LIGHTS</t>
  </si>
  <si>
    <t>19150</t>
  </si>
  <si>
    <t>10% CONTIGENCY PROF.SERVICES UGRADING LED STREE LIGHTS</t>
  </si>
  <si>
    <t>19181</t>
  </si>
  <si>
    <t>CHANGE ORDER - INSPECTION PHASE + UNFORESEEN SITE CONDITIONS</t>
  </si>
  <si>
    <t>0000296</t>
  </si>
  <si>
    <t>FORMULE D'AFFAIRES DATA</t>
  </si>
  <si>
    <t>19000</t>
  </si>
  <si>
    <t>PRODUCTION OF 2019 TAX BILLS - FINANCE</t>
  </si>
  <si>
    <t>19050</t>
  </si>
  <si>
    <t>POSTAGE + MAILING FOR TAX BILLS 2019  - FINANCE</t>
  </si>
  <si>
    <t>117046</t>
  </si>
  <si>
    <t>PARKING TICKETS - PUBLIC SAFETY</t>
  </si>
  <si>
    <t>0000346</t>
  </si>
  <si>
    <t>GBI EXPERT-CONSEILS INC.</t>
  </si>
  <si>
    <t>19135</t>
  </si>
  <si>
    <t>PROF.SERVICES TRAFFIC LIGHTS &amp; ROUNDABOUTS- ENG</t>
  </si>
  <si>
    <t>0005621</t>
  </si>
  <si>
    <t>GLOBAL UPHOLSTERY CO. INC.</t>
  </si>
  <si>
    <t>116232</t>
  </si>
  <si>
    <t>PR OFFICE SUPPLIES  -  REC</t>
  </si>
  <si>
    <t>116715</t>
  </si>
  <si>
    <t>ACC-RED HALL CHAIRS + ACC-BASEMENT  3 SEAT BENCH</t>
  </si>
  <si>
    <t>117119</t>
  </si>
  <si>
    <t>PR FURNITURE  - REC</t>
  </si>
  <si>
    <t>117169</t>
  </si>
  <si>
    <t>ACC FURNITURE  - REC</t>
  </si>
  <si>
    <t>0004583</t>
  </si>
  <si>
    <t>GLOBOCAM (MONTREAL) INC.</t>
  </si>
  <si>
    <t>114629</t>
  </si>
  <si>
    <t>VERIFIER RESET LUMIERE VEH 09-11-12</t>
  </si>
  <si>
    <t>19166</t>
  </si>
  <si>
    <t>PURCHASE OF ONE (1) ROLL-OFF TRUCK</t>
  </si>
  <si>
    <t>0003518</t>
  </si>
  <si>
    <t>GROUPE JLD LAGUE</t>
  </si>
  <si>
    <t>19111</t>
  </si>
  <si>
    <t>PURCHASE OF ONE GRASS TRACTOR JOHN DEERE 1600</t>
  </si>
  <si>
    <t>0002153</t>
  </si>
  <si>
    <t>INDIGO CONSTRUCTION</t>
  </si>
  <si>
    <t>19207</t>
  </si>
  <si>
    <t>RENOVATION OF URBAN PLANNING DEPARTMENT- ENG 2019-06</t>
  </si>
  <si>
    <t>0002056</t>
  </si>
  <si>
    <t>INDUKTION GROUPE CONSEIL</t>
  </si>
  <si>
    <t>19200</t>
  </si>
  <si>
    <t>PROF. SERV. PLANS, SPECIF, SUPERVISION BASEBALL LIGHTS KIRWAN</t>
  </si>
  <si>
    <t>0005529</t>
  </si>
  <si>
    <t>INNOVATIVE INTERFACES GLOBAL LTD</t>
  </si>
  <si>
    <t>19038</t>
  </si>
  <si>
    <t>MAINTENANCE &amp; HOSTING FEE (YEAR 4) 2019 - LIBRARY</t>
  </si>
  <si>
    <t>0005646</t>
  </si>
  <si>
    <t>IPL INC.</t>
  </si>
  <si>
    <t>19113</t>
  </si>
  <si>
    <t>PURCHASE OF 300 120L BROWN BINS AND 583 240L BROWN BINS</t>
  </si>
  <si>
    <t>0004623</t>
  </si>
  <si>
    <t>J. RICHARD GAUTHIER INC. LOCATION DE MACHINERIE</t>
  </si>
  <si>
    <t>19059</t>
  </si>
  <si>
    <t>RENTAL OF (2) BULLDOZERS W/OPERATORS JAN-APR 2019</t>
  </si>
  <si>
    <t>19060</t>
  </si>
  <si>
    <t>RENTAL OF (3) WINTER MECHANICAL SHOVEL W/OPERATORS JAN-APR 2019</t>
  </si>
  <si>
    <t>28095</t>
  </si>
  <si>
    <t>SERVICE DE TRACT. CAT.- MODELE D6T LGP/ 112.5 HR</t>
  </si>
  <si>
    <t>28156</t>
  </si>
  <si>
    <t>SERVICE DE TRACTEUR ET PELLE/ 30 HRS</t>
  </si>
  <si>
    <t>19210</t>
  </si>
  <si>
    <t>RENTAL OF TWO BULLDOZERS W/3RD OPTIONAL 2019-2020</t>
  </si>
  <si>
    <t>0000416</t>
  </si>
  <si>
    <t>JUL SOLUTIONS</t>
  </si>
  <si>
    <t>19159</t>
  </si>
  <si>
    <t>SUPPLY &amp; INSTALLATION MOBILE SHELVING CABINETS UP ARCHIVES</t>
  </si>
  <si>
    <t>0008360</t>
  </si>
  <si>
    <t>K + S SEL WINDSOR LTEE</t>
  </si>
  <si>
    <t>19017</t>
  </si>
  <si>
    <t>ROAD SALT- JANUARY-APRIL 2019 PORTION OF 2018-2019 SEASON</t>
  </si>
  <si>
    <t>0006819</t>
  </si>
  <si>
    <t>KALITEC SIGNALISATION</t>
  </si>
  <si>
    <t>115147</t>
  </si>
  <si>
    <t>KALI-FLASH RECTO  / ENG</t>
  </si>
  <si>
    <t>115148</t>
  </si>
  <si>
    <t>PANNEAU CLIGNOTANT  - ENG</t>
  </si>
  <si>
    <t>115424</t>
  </si>
  <si>
    <t>WELCOME SIGNS  - ENG</t>
  </si>
  <si>
    <t>19174</t>
  </si>
  <si>
    <t>TRUDEAU PARK SIGNS - SOUMISSION 38088 (1)  - ENG</t>
  </si>
  <si>
    <t>0003711</t>
  </si>
  <si>
    <t>LE GROUPE CENTCO</t>
  </si>
  <si>
    <t>19137</t>
  </si>
  <si>
    <t>CHANGE OF ORDERFOR CITY HALL HVAC PROJECT - ENG</t>
  </si>
  <si>
    <t>0005967</t>
  </si>
  <si>
    <t>LE GROUPE GESFOR POIRIER PINCHIN INC.</t>
  </si>
  <si>
    <t>19138</t>
  </si>
  <si>
    <t>CHANGE ORDER CITY HALL &amp; LIBRARY HVAC PROJECT - ENG</t>
  </si>
  <si>
    <t>19162</t>
  </si>
  <si>
    <t>RUSH - OFFRE DE SERVICE - EN CONTAMINATION FONGIQUE</t>
  </si>
  <si>
    <t>117239</t>
  </si>
  <si>
    <t>DECONTAMINATION -CITY HALL  - ENG</t>
  </si>
  <si>
    <t>0000314</t>
  </si>
  <si>
    <t>LES ENTREPRISES CANBEC CONSTRUCTION INC.</t>
  </si>
  <si>
    <t>19018</t>
  </si>
  <si>
    <t>TERTIAIRES STREETS SNOW REMOVAL: JAN-APR 2019 OF 2018/2019 SEASON</t>
  </si>
  <si>
    <t>19058</t>
  </si>
  <si>
    <t>RENTAL OF (4) GRADERS W/OPERATORS JAN-APR 2019</t>
  </si>
  <si>
    <t>0000052037</t>
  </si>
  <si>
    <t>RENTAL OF (4) GRADERS W/OPS/ EXTRA 35.5 HRS</t>
  </si>
  <si>
    <t>19198</t>
  </si>
  <si>
    <t>TERTIARY STREETS SNOW REMOVAL 2019-2020 WINTER SEASON</t>
  </si>
  <si>
    <t>0004932</t>
  </si>
  <si>
    <t>LES ENTREPRISES MARC LEGAULT</t>
  </si>
  <si>
    <t>19024</t>
  </si>
  <si>
    <t>RENTAL OF UP TO (15) 12 WHEELER W/OPERATOR FROM JAN-APR 2019</t>
  </si>
  <si>
    <t>19211</t>
  </si>
  <si>
    <t>RENTAL OF 1 TO 15 - 12 WHEELERS WINTER SEASON 2019-2020</t>
  </si>
  <si>
    <t>LES ENTREPRISES VENTEC INC.</t>
  </si>
  <si>
    <t>0002078</t>
  </si>
  <si>
    <t>LES INDUSTRIES PERMO INC</t>
  </si>
  <si>
    <t>19140</t>
  </si>
  <si>
    <t>BATIMENT EN STRUCTURE GALVANISÉ - PW DOME</t>
  </si>
  <si>
    <t>0003871</t>
  </si>
  <si>
    <t>LES PAVAGES CEKA INC</t>
  </si>
  <si>
    <t>19015</t>
  </si>
  <si>
    <t>19016</t>
  </si>
  <si>
    <t>SECONDARY STREETS SNOW REMOVAL: JAN-APR 2019 OF 2018/-2019 SEASON</t>
  </si>
  <si>
    <t>19197</t>
  </si>
  <si>
    <t>SECONDARY STREETS SNOW REMOVAL 2019-2020 WINTER SEASON</t>
  </si>
  <si>
    <t>19199</t>
  </si>
  <si>
    <t>MAIN STREETS SNOW REMOVAL 2019-2020</t>
  </si>
  <si>
    <t>0000935</t>
  </si>
  <si>
    <t>LES PETROLES PARKLAND</t>
  </si>
  <si>
    <t>19012</t>
  </si>
  <si>
    <t>DIESEL CLAIR EN VRAC</t>
  </si>
  <si>
    <t>0006228</t>
  </si>
  <si>
    <t>LES SERRES Y.G. PINSONNEAULT INC.</t>
  </si>
  <si>
    <t>19034</t>
  </si>
  <si>
    <t>PURCHASE OF ANNUAL FLOWERS 2019</t>
  </si>
  <si>
    <t>0001172</t>
  </si>
  <si>
    <t>LES SERVICES ADAPTES TRANSIT</t>
  </si>
  <si>
    <t>19027</t>
  </si>
  <si>
    <t>JANITORIAL SERVICES CITY HAL/PW/PS AND LIBRARY</t>
  </si>
  <si>
    <t>19028</t>
  </si>
  <si>
    <t>DEEP CLEANING CITY HALL, PS, PW AND LIBRARY</t>
  </si>
  <si>
    <t>0001483</t>
  </si>
  <si>
    <t>LES SERVICES EXP INC</t>
  </si>
  <si>
    <t>19148</t>
  </si>
  <si>
    <t>CHANGE ORDER FOR CHANGES INCLUDED IN THE DOCUMENT- ENG</t>
  </si>
  <si>
    <t>0000259</t>
  </si>
  <si>
    <t>LES TERRASSEMENTS MULTI-PAYSAGES INC</t>
  </si>
  <si>
    <t>19112</t>
  </si>
  <si>
    <t>PLANTING OF NINETY-THREE TREES 993)</t>
  </si>
  <si>
    <t>19167</t>
  </si>
  <si>
    <t>PURCHASE &amp; PLANTING OF 150 TREES</t>
  </si>
  <si>
    <t>0000657</t>
  </si>
  <si>
    <t>LIMOGES TERRASSEMENT</t>
  </si>
  <si>
    <t>19178</t>
  </si>
  <si>
    <t>REFURBISH THE SPLASH PAD AT MCDOWELL PARK  - ENG</t>
  </si>
  <si>
    <t>19213</t>
  </si>
  <si>
    <t>CABINET INSTALLATION AT TRUDEAU PARK - ENG</t>
  </si>
  <si>
    <t>0002730</t>
  </si>
  <si>
    <t>LUMEN INC.  (VENTES)</t>
  </si>
  <si>
    <t>114846</t>
  </si>
  <si>
    <t>FOURNITURE ELECTRIQUE POUR LES PARCS</t>
  </si>
  <si>
    <t>115102</t>
  </si>
  <si>
    <t>UNITE DE CHAUFFAGE - BIBLIOTHEQUE</t>
  </si>
  <si>
    <t>115429</t>
  </si>
  <si>
    <t>FOURNITURE ELECTRIQUE</t>
  </si>
  <si>
    <t>115525</t>
  </si>
  <si>
    <t>SRL RETRIEVAL W/ BRACKET</t>
  </si>
  <si>
    <t>115732</t>
  </si>
  <si>
    <t>MATERIAUX ELECTRIQUE POUR LA COUR DES TP -</t>
  </si>
  <si>
    <t>116016</t>
  </si>
  <si>
    <t>LUMIERES POUR TP</t>
  </si>
  <si>
    <t>116305</t>
  </si>
  <si>
    <t>AMPOULE SALLE DE BAIN ACC</t>
  </si>
  <si>
    <t>116350</t>
  </si>
  <si>
    <t>FOURNITURE ELECTRIQUE STATION POMPAGE WESTMINSTER</t>
  </si>
  <si>
    <t>116525</t>
  </si>
  <si>
    <t>LUMEN - LIGHTS FOR ART GALLERY   - LIBRARY</t>
  </si>
  <si>
    <t>116633</t>
  </si>
  <si>
    <t>OUTIL POUR BRANCHEMENT DE LUMIERE COUR T.P.</t>
  </si>
  <si>
    <t>116648</t>
  </si>
  <si>
    <t>116980</t>
  </si>
  <si>
    <t>ECLAIRAGE DOME TP</t>
  </si>
  <si>
    <t>117289</t>
  </si>
  <si>
    <t>117299</t>
  </si>
  <si>
    <t>0002016</t>
  </si>
  <si>
    <t>MELOCHE DIVISION DE SINTRA INC</t>
  </si>
  <si>
    <t>19151</t>
  </si>
  <si>
    <t>REHABILITATION SMART ST &amp; EMERSON ROAD - ENG</t>
  </si>
  <si>
    <t>0005408</t>
  </si>
  <si>
    <t>NEOPOST</t>
  </si>
  <si>
    <t>114635</t>
  </si>
  <si>
    <t>19051</t>
  </si>
  <si>
    <t>POSTAGE FOR MACHINE - NEOPOST PRINTING DEPT</t>
  </si>
  <si>
    <t>PRO-04-11-2019</t>
  </si>
  <si>
    <t>0005826</t>
  </si>
  <si>
    <t>NRJ ENVIRONNEMENT ROUTIER INC. (ISO 9002)</t>
  </si>
  <si>
    <t>19033</t>
  </si>
  <si>
    <t>COLLECTION &amp; TRANSPORT OF SECONDARY RECYCLABLE MATERIALS</t>
  </si>
  <si>
    <t>19042</t>
  </si>
  <si>
    <t>0001450</t>
  </si>
  <si>
    <t>PAYSAGISTE STRATHMORE LANDSCAPING</t>
  </si>
  <si>
    <t>19093</t>
  </si>
  <si>
    <t>TREE PRUNING AND BRACING SERVICES DOR 2019</t>
  </si>
  <si>
    <t>115964</t>
  </si>
  <si>
    <t>ABATTAGE URGENCE ET HAUBANAGE DE TILLEULS À MCDOWELL</t>
  </si>
  <si>
    <t>0006507</t>
  </si>
  <si>
    <t>PC-COURT LTEE</t>
  </si>
  <si>
    <t>19039</t>
  </si>
  <si>
    <t>MAINTENANCE &amp; SERVICES FOR THE COURTS CSL TENNIS CLUB</t>
  </si>
  <si>
    <t>0002038</t>
  </si>
  <si>
    <t>PERMAROUTE INC</t>
  </si>
  <si>
    <t>19205</t>
  </si>
  <si>
    <t>BOITE CHAUFFANTE À ASPHALTE</t>
  </si>
  <si>
    <t>0000356</t>
  </si>
  <si>
    <t>PG SOLUTIONS INC.</t>
  </si>
  <si>
    <t>114590</t>
  </si>
  <si>
    <t>114693</t>
  </si>
  <si>
    <t>19073</t>
  </si>
  <si>
    <t>4TH YEAR CONTRACT MASTER SOFTWARE LICENSE + SUPPORT</t>
  </si>
  <si>
    <t>115307</t>
  </si>
  <si>
    <t>SORTIE D'INVENTAIRE MOBILE -  PG SOLUTIONS  -  IT DEPT</t>
  </si>
  <si>
    <t>116038</t>
  </si>
  <si>
    <t>PG SOLUTIONS - MODULE LOI 122 GEST. SOUS CATEGORIES</t>
  </si>
  <si>
    <t>116507</t>
  </si>
  <si>
    <t>SORTIE D'INVENTAIRE - SFM MODULE - SERVICES PREPAYES</t>
  </si>
  <si>
    <t>0001973</t>
  </si>
  <si>
    <t>PISCINES PLPS INC.</t>
  </si>
  <si>
    <t>19004</t>
  </si>
  <si>
    <t>19063</t>
  </si>
  <si>
    <t>MAINTENANCE SERVICES FOR TENNIS CLUB POOL - REC</t>
  </si>
  <si>
    <t>19062</t>
  </si>
  <si>
    <t>MAINTENANCE SERVICES FOR OUTDOOR POOL - REC</t>
  </si>
  <si>
    <t>0006436</t>
  </si>
  <si>
    <t>POWERTECH INC</t>
  </si>
  <si>
    <t>19185</t>
  </si>
  <si>
    <t>PURCHASE OF (1) ONE BANDIT 2550XP STUMP GRINGER</t>
  </si>
  <si>
    <t>0000140</t>
  </si>
  <si>
    <t>PRESCOTT S.M.INC</t>
  </si>
  <si>
    <t>19030</t>
  </si>
  <si>
    <t>SANITARY SUPPLIES</t>
  </si>
  <si>
    <t>0000501</t>
  </si>
  <si>
    <t>19061</t>
  </si>
  <si>
    <t>THINK SYSTEM SR630 - 3 YRS WARRANTY - SERVEUR 2019- IT DEPT</t>
  </si>
  <si>
    <t>116148</t>
  </si>
  <si>
    <t>19170</t>
  </si>
  <si>
    <t>CISCO SWITCHING SYSTEM UPGRADES -  IT DEPT</t>
  </si>
  <si>
    <t>116424</t>
  </si>
  <si>
    <t>FIBER CABLES DISLOCATION AT ARENA.</t>
  </si>
  <si>
    <t>116789</t>
  </si>
  <si>
    <t>ARENA NETWORK CABLING - ADDITIONAL REQ WORK  - IT DEPT</t>
  </si>
  <si>
    <t>117109</t>
  </si>
  <si>
    <t>SFP TRANSCEIVER MODULES  - IT DEPT</t>
  </si>
  <si>
    <t>0006557</t>
  </si>
  <si>
    <t>QUALITY SPORT LTD</t>
  </si>
  <si>
    <t>114486</t>
  </si>
  <si>
    <t>UNIFORMS FOR SPORTS PROGRAMS   / ARENA</t>
  </si>
  <si>
    <t>114487</t>
  </si>
  <si>
    <t>UNIFORMS FOR SPORTS PROGRAMS (SOCCER) - ARENA</t>
  </si>
  <si>
    <t>114523</t>
  </si>
  <si>
    <t>POOL UNIFORMS  - OPEN ORDER - ACC</t>
  </si>
  <si>
    <t>114636</t>
  </si>
  <si>
    <t>DAY CAMP 2019 T-SHRIT ORDER  - RECREATION</t>
  </si>
  <si>
    <t>23977</t>
  </si>
  <si>
    <t>UNIFORMS - POLOS</t>
  </si>
  <si>
    <t>0000205</t>
  </si>
  <si>
    <t>R. DUMAS (2007) INC.</t>
  </si>
  <si>
    <t>19206</t>
  </si>
  <si>
    <t>PURCHASE OF FUEL MANAGEMENT SYSTEM</t>
  </si>
  <si>
    <t>0000511</t>
  </si>
  <si>
    <t>RCI ENVIRONNEMENT INC./DIV. DE WM QUEBEC INC</t>
  </si>
  <si>
    <t>19032</t>
  </si>
  <si>
    <t>COLLECTION OF WASTE, BULKY WASTE AND ORGANIC MATERIALS</t>
  </si>
  <si>
    <t>19095</t>
  </si>
  <si>
    <t>COLLECTION OF WASTE, BULKY WASTE &amp; ORGANIC MATERIAL</t>
  </si>
  <si>
    <t>0004850</t>
  </si>
  <si>
    <t>RECYCLAGE NOTRE-DAME INC.</t>
  </si>
  <si>
    <t>19109</t>
  </si>
  <si>
    <t>DISPOSITION DES RÉSIDUS PROVENANT DU DEPOT A NEIGE</t>
  </si>
  <si>
    <t>0003252</t>
  </si>
  <si>
    <t>ROGERS WIRELESS</t>
  </si>
  <si>
    <t>1976200485</t>
  </si>
  <si>
    <t>#7-3764-5945/CITY CELL PHONES/2019.01.25-2019.02.24</t>
  </si>
  <si>
    <t>1987091089</t>
  </si>
  <si>
    <t>#7-3764-5945/CITY CELL PHONES/2019.02.25-2019.03.24</t>
  </si>
  <si>
    <t>2020259661</t>
  </si>
  <si>
    <t>#7-3764-5945/CITY CELL PHONES/2019.05.25-2019.06.24</t>
  </si>
  <si>
    <t>2009078752</t>
  </si>
  <si>
    <t>#7-3764-5945/CITY CELL PHONES/2019.04.25-2019.05.24</t>
  </si>
  <si>
    <t>2031406596</t>
  </si>
  <si>
    <t>#7-3764-5945/CITY CELL PHONES/2019.06.25-2019.07.24</t>
  </si>
  <si>
    <t>2052862671</t>
  </si>
  <si>
    <t>#7-3764-5945/CITY CELL PHONES/2019.07.25-2019.08.24</t>
  </si>
  <si>
    <t>2063937303</t>
  </si>
  <si>
    <t>#7-3764-5945/CITY CELL PHONES/2019.08.25-2019.09.24</t>
  </si>
  <si>
    <t>2075069669</t>
  </si>
  <si>
    <t>#7-3764-5945/CITY CELL PHONES/2019.09.25-2019.10.24</t>
  </si>
  <si>
    <t>2086257810</t>
  </si>
  <si>
    <t>#7-3764-5945/CITY CELL PHONES/2019.10.25-2019.11.24</t>
  </si>
  <si>
    <t>2097413653</t>
  </si>
  <si>
    <t>#7-3764-5945/CITY CELL PHONES/2019.11.25-2019.12.24</t>
  </si>
  <si>
    <t>0001477</t>
  </si>
  <si>
    <t>S&amp;E CLOUD EXPERTS INC</t>
  </si>
  <si>
    <t>19031</t>
  </si>
  <si>
    <t>GSUITE FOR 6 MONTHS PERIOD CONTRACT WITH A THIRD PARTY</t>
  </si>
  <si>
    <t>116152</t>
  </si>
  <si>
    <t>S&amp;E CLOUD - GSUITE EMAIL SERVICES  - PA</t>
  </si>
  <si>
    <t>0000770</t>
  </si>
  <si>
    <t>SAISONS-AIR</t>
  </si>
  <si>
    <t>116559</t>
  </si>
  <si>
    <t>INSTALLATION SYSTEME CLIMATISATION EMS</t>
  </si>
  <si>
    <t>19177</t>
  </si>
  <si>
    <t>AIR CLIMATISÉ / CHAUFFAGE CASERNE</t>
  </si>
  <si>
    <t>0000548</t>
  </si>
  <si>
    <t>SERVICES D'ARBRES TESSIER</t>
  </si>
  <si>
    <t>19078</t>
  </si>
  <si>
    <t>FELLING OF INFESTED TREES FOR LANDSCAPING</t>
  </si>
  <si>
    <t>0005010</t>
  </si>
  <si>
    <t>SHARP ELECTRONIQUE DU CANADA LTD</t>
  </si>
  <si>
    <t>19085</t>
  </si>
  <si>
    <t>COPIES OFFICE PHOTOCOPIERS - DIFF. DEPARTMENTS</t>
  </si>
  <si>
    <t>0006374</t>
  </si>
  <si>
    <t>SIMO MANAGEMENT</t>
  </si>
  <si>
    <t>19035</t>
  </si>
  <si>
    <t>FEE SERVICES 2019 - MANAGEMENT CITY WATER &amp; SEWER NETWORK -</t>
  </si>
  <si>
    <t>19036</t>
  </si>
  <si>
    <t>BASIC SERVICE (2019) -  MANAG. CITY WATER &amp; SEWER NETWORK</t>
  </si>
  <si>
    <t>114446</t>
  </si>
  <si>
    <t>DYE TESTING TO LOCATE CROSS CONTAMINATION - PROF. SERV.</t>
  </si>
  <si>
    <t>116643</t>
  </si>
  <si>
    <t>POMPAGE ET NETTOYAGE DU SÉPAREATEUR D'HUILE TP</t>
  </si>
  <si>
    <t>0001283</t>
  </si>
  <si>
    <t>STANTEC EXPERTS-CONSEILS LTEE</t>
  </si>
  <si>
    <t>19083</t>
  </si>
  <si>
    <t>CHANGE ORDER FOR EXTRA HONORARIES FOR WORK -</t>
  </si>
  <si>
    <t>19094</t>
  </si>
  <si>
    <t>PROF. SERV. STRUCURAL INSP. LIGHTS AT KIRWAN PK BASEBALL FIELDS</t>
  </si>
  <si>
    <t>115687</t>
  </si>
  <si>
    <t>PROF. SERVICES VOLLEY BALL IN TRUDEAU PARK  - ENG</t>
  </si>
  <si>
    <t>0003940</t>
  </si>
  <si>
    <t>SYSTEMES URBAINS INC.</t>
  </si>
  <si>
    <t>19134</t>
  </si>
  <si>
    <t>TRAFFIC LIGHTS SYNCHRONIZATION ON CAVENDISH BLVD.</t>
  </si>
  <si>
    <t>116389</t>
  </si>
  <si>
    <t>INSPECTION &amp; VERIFICATION OF DAMAGED ELEC. EQUIPMENT</t>
  </si>
  <si>
    <t>116867</t>
  </si>
  <si>
    <t>INSTALLATIONS  DE LAMPADAIRE - ENG</t>
  </si>
  <si>
    <t>0000455</t>
  </si>
  <si>
    <t>TECHNIFAB INDUSTRIES</t>
  </si>
  <si>
    <t>36342</t>
  </si>
  <si>
    <t>INGENIRIE ET DESIGN ( J FUCITO) - GRUE PLATEFORME/ PO 113337</t>
  </si>
  <si>
    <t>115126</t>
  </si>
  <si>
    <t>CONTENEUR 40 VERGES POUR TP</t>
  </si>
  <si>
    <t>0008213</t>
  </si>
  <si>
    <t>TECHNILOGIC INC.</t>
  </si>
  <si>
    <t>113794</t>
  </si>
  <si>
    <t>ACCESS CONTROL - MIGRATION TO LOCAL SERVER - LIBRARY</t>
  </si>
  <si>
    <t>114501</t>
  </si>
  <si>
    <t>116644</t>
  </si>
  <si>
    <t>OUVRE PORTE - HOTEL DE VILLE - TOILETTES SOUS SOL</t>
  </si>
  <si>
    <t>117214</t>
  </si>
  <si>
    <t>ACC GATE REPLACEMENT  -  ACC</t>
  </si>
  <si>
    <t>0004697</t>
  </si>
  <si>
    <t>TECHNIPARC (DIV. 9032-2454 QUEBEC.INC)</t>
  </si>
  <si>
    <t>19120</t>
  </si>
  <si>
    <t>CONSTRUCTION OF A WIFFLE BALL FIELD (SOFT BALL)</t>
  </si>
  <si>
    <t>19156</t>
  </si>
  <si>
    <t>ORDRES DE CHANGEMENTS AS PER #1-#3 - #5  - ENG DEPT</t>
  </si>
  <si>
    <t>19171</t>
  </si>
  <si>
    <t>CHANGE ORDER #2 AND #4 EXTRA GRASS + REGULAR AREA CHANGED</t>
  </si>
  <si>
    <t>0003838</t>
  </si>
  <si>
    <t>TECHSPORT INC.</t>
  </si>
  <si>
    <t>19125</t>
  </si>
  <si>
    <t>SUPPLY &amp; INSTALLATION BLEACHERS BASEBALL FIELD- ENG</t>
  </si>
  <si>
    <t>19126</t>
  </si>
  <si>
    <t>PROJECTS MOBILIER ET PARASOLS - ENG</t>
  </si>
  <si>
    <t>115615</t>
  </si>
  <si>
    <t>JEU DE PARC</t>
  </si>
  <si>
    <t>115776</t>
  </si>
  <si>
    <t>GLISSOIRE TYPHOON 405° DE MIRACLE  - PW (JOANNE)</t>
  </si>
  <si>
    <t>19173</t>
  </si>
  <si>
    <t>ABRIS SOLAIRE POUR PARC ERIC HELFIELD</t>
  </si>
  <si>
    <t>116832</t>
  </si>
  <si>
    <t>MODULE DE JEU PARC HELFIELD</t>
  </si>
  <si>
    <t>116771</t>
  </si>
  <si>
    <t>EQUIPEMENT DE JEU PARC GOLDBERG</t>
  </si>
  <si>
    <t>0000690</t>
  </si>
  <si>
    <t>TESSIER RECREO-PARC INC.</t>
  </si>
  <si>
    <t>115202</t>
  </si>
  <si>
    <t>VASE DE FLEURS  EN BETON  - P.W</t>
  </si>
  <si>
    <t>115914</t>
  </si>
  <si>
    <t>PINCE DE LEVAGE POUR MOBILIER BÉTON</t>
  </si>
  <si>
    <t>117057</t>
  </si>
  <si>
    <t>SUPPORT À VÉLOS GALVANISÉ</t>
  </si>
  <si>
    <t>117142</t>
  </si>
  <si>
    <t>POOL FURNISHINGS  - SPORTS - ACC</t>
  </si>
  <si>
    <t>0000885</t>
  </si>
  <si>
    <t>THYSSENKRUPP ELEVATOR (CANADA) LIMITED</t>
  </si>
  <si>
    <t>19098</t>
  </si>
  <si>
    <t>ACC ELEVATOR SERVICE CONTRACT 2019</t>
  </si>
  <si>
    <t>19102</t>
  </si>
  <si>
    <t>MAINTENANCE ASCENSEUR HDV ET MONTE-CHARGE BIBLIOTHÈQUE</t>
  </si>
  <si>
    <t>115087</t>
  </si>
  <si>
    <t>ELEVATOR REPAIRS - 5801 CAVENDISH</t>
  </si>
  <si>
    <t>19122</t>
  </si>
  <si>
    <t>REPARATION D'ASCENSEUR HDV - CHANGER DE CYLINDRE</t>
  </si>
  <si>
    <t>0000750</t>
  </si>
  <si>
    <t>TLC GLOBAL IMPRESSION</t>
  </si>
  <si>
    <t>114927</t>
  </si>
  <si>
    <t>SPRING/SUMMER BROCHURES / LIBRARY</t>
  </si>
  <si>
    <t>115185</t>
  </si>
  <si>
    <t>19157</t>
  </si>
  <si>
    <t>BROCHURE FALL 2019 WINTER 2020 PRINTING  /</t>
  </si>
  <si>
    <t>115829</t>
  </si>
  <si>
    <t>PROGRAM BROCHURE FALL/WINTER 2019-2020 - LIBRARY</t>
  </si>
  <si>
    <t>116725</t>
  </si>
  <si>
    <t>PR HALLWAY STICKERS  - RECREATION</t>
  </si>
  <si>
    <t>0002128</t>
  </si>
  <si>
    <t>TREMPRO CONSTRUCTION INC</t>
  </si>
  <si>
    <t>19124</t>
  </si>
  <si>
    <t>REHABILITATION OF SAMUEL MOSKOVITCH ARENA</t>
  </si>
  <si>
    <t>19128</t>
  </si>
  <si>
    <t>REHABILITATION OF EXTERIOR ICE RINK (THE ANNEX)</t>
  </si>
  <si>
    <t>19158</t>
  </si>
  <si>
    <t>CHANGE ORDER REHABILITATION ARENA &amp; ANNEX - ENG</t>
  </si>
  <si>
    <t>19214</t>
  </si>
  <si>
    <t>CHANGE ORDER#14 - MODIFICATIONS PORTES ET CADRES, ETC</t>
  </si>
  <si>
    <t>19176</t>
  </si>
  <si>
    <t>APPROVED ADDITIONAL EXCAVATION FEES REQUIRED ARENA ANNEX</t>
  </si>
  <si>
    <t>0002039</t>
  </si>
  <si>
    <t>TRJ TELECOM</t>
  </si>
  <si>
    <t>19189</t>
  </si>
  <si>
    <t>FORAGE DIRECTIONNEL (PHASE 1)  - ENG</t>
  </si>
  <si>
    <t>19202</t>
  </si>
  <si>
    <t>FORAGE DIRECTIONNEL CONJOINT BELL ET CSL  - ENG</t>
  </si>
  <si>
    <t>0001935</t>
  </si>
  <si>
    <t>TROIS DIAMANTS AUTOS (1987) LTEE</t>
  </si>
  <si>
    <t>19110</t>
  </si>
  <si>
    <t>PURCHASE OF A PICKUP TRUCK DODGE RAM 1500</t>
  </si>
  <si>
    <t>19165</t>
  </si>
  <si>
    <t>PURCHASE OF TWO(2) UTILITY CARGO VANS</t>
  </si>
  <si>
    <t>0005262</t>
  </si>
  <si>
    <t>WOLSELEY GROUPE PLOMBERIE</t>
  </si>
  <si>
    <t>114878</t>
  </si>
  <si>
    <t>OUTIL  DE PLOMBELRIE TP</t>
  </si>
  <si>
    <t>116554</t>
  </si>
  <si>
    <t>FOURNITURES PLOMBERIE  - PW</t>
  </si>
  <si>
    <t>116915</t>
  </si>
  <si>
    <t>FOURNITURES DE PLOMBERIE</t>
  </si>
  <si>
    <t>117053</t>
  </si>
  <si>
    <t>ROBINET POUR HDV ET BIBLIOTHEQUE</t>
  </si>
  <si>
    <t>117091</t>
  </si>
  <si>
    <t>FOURNITURE DE PLOMBERIE POUR CHALET PARC</t>
  </si>
  <si>
    <t>Total des contrats de plus de $2,000 et totalisant plus de $25,000 par fournisseur du 2019/01/01 au 2019/12/31</t>
  </si>
  <si>
    <t>*</t>
  </si>
  <si>
    <t>Total pour le fournisseur : ALDEST INC  :</t>
  </si>
  <si>
    <t>Total pour le fournisseur : AQUAM SPECIALISTE AQUATIQUE INC.  :</t>
  </si>
  <si>
    <t>Total pour le fournisseur : B.F.LORENZETTI + ASSOC. INC.  :</t>
  </si>
  <si>
    <t>Total pour le fournisseur : BEGIN, REGIS  :</t>
  </si>
  <si>
    <t>Total pour le fournisseur : BELL CANADA  :</t>
  </si>
  <si>
    <t>Total pour le fournisseur : BLOSSOM BY LA PLAZA  :</t>
  </si>
  <si>
    <t>Total pour le fournisseur : CARDIN JULIEN INC  :</t>
  </si>
  <si>
    <t>Total pour le fournisseur : CARMICHAEL LTÉE  :</t>
  </si>
  <si>
    <t>Total pour le fournisseur : CDW CANADA  :</t>
  </si>
  <si>
    <t>Total pour le fournisseur : CIMENT LACASSE LTÉE  :</t>
  </si>
  <si>
    <t>Total pour le fournisseur : COJALAC INC  :</t>
  </si>
  <si>
    <t>Total pour le fournisseur : COMITÉ ECOLOGIQUE DU GRAND MONTREAL - CEGM  :</t>
  </si>
  <si>
    <t>Total pour le fournisseur : COMPASS MINERALS CANADA CORP.  :</t>
  </si>
  <si>
    <t>Total pour le fournisseur : CONSTRUCTION DJL INC.  :</t>
  </si>
  <si>
    <t>Total pour le fournisseur : CORPORATION URGENCES-SANTE REGION DE MONTREAL  :</t>
  </si>
  <si>
    <t>Total pour le fournisseur : DELEVANTE SOFTWARE INC./LOGICIELS DELEVANTE INC  :</t>
  </si>
  <si>
    <t>Total pour le fournisseur : DELL CANADA INC.  :</t>
  </si>
  <si>
    <t>Total pour le fournisseur : DELOITTE  :</t>
  </si>
  <si>
    <t>Total pour le fournisseur : DIM DIGITAL SECURITY INC.  :</t>
  </si>
  <si>
    <t>Total pour le fournisseur : ENERGIE VALERO INC.  :</t>
  </si>
  <si>
    <t>Total pour le fournisseur : ENERGIR  :</t>
  </si>
  <si>
    <t>Total pour le fournisseur : ENGIE SERVICES INC  :</t>
  </si>
  <si>
    <t>Total pour le fournisseur : ENTREPRISE T.R.A. (2011) INC.  :</t>
  </si>
  <si>
    <t>Total pour le fournisseur : EQUIPARC MANUFACTURIER D'EQUIPEMENT DE PARC INC.  :</t>
  </si>
  <si>
    <t>Total pour le fournisseur : EQUIPEMENT DE SECURITE UNIVERSEL ENR.  :</t>
  </si>
  <si>
    <t>Total pour le fournisseur : FEDERATION NATATION DU QUEBEC  :</t>
  </si>
  <si>
    <t>Total pour le fournisseur : FNX-INNOV INC  :</t>
  </si>
  <si>
    <t>Total pour le fournisseur : FORMULE D'AFFAIRES DATA  :</t>
  </si>
  <si>
    <t>Total pour le fournisseur : GBI EXPERT-CONSEILS INC.  :</t>
  </si>
  <si>
    <t>Total pour le fournisseur : GLOBAL UPHOLSTERY CO. INC.  :</t>
  </si>
  <si>
    <t>Total pour le fournisseur : GLOBOCAM (MONTREAL) INC.  :</t>
  </si>
  <si>
    <t>Total pour le fournisseur : GROUPE JLD LAGUE  :</t>
  </si>
  <si>
    <t>Total pour le fournisseur : INDIGO CONSTRUCTION  :</t>
  </si>
  <si>
    <t>Total pour le fournisseur : INDUKTION GROUPE CONSEIL  :</t>
  </si>
  <si>
    <t>Total pour le fournisseur : INNOVATIVE INTERFACES GLOBAL LTD  :</t>
  </si>
  <si>
    <t>Total pour le fournisseur : IPL INC.  :</t>
  </si>
  <si>
    <t>Total pour le fournisseur : J. RICHARD GAUTHIER INC. LOCATION DE MACHINERIE  :</t>
  </si>
  <si>
    <t>Total pour le fournisseur : JUL SOLUTIONS  :</t>
  </si>
  <si>
    <t>Total pour le fournisseur : K + S SEL WINDSOR LTEE  :</t>
  </si>
  <si>
    <t>Total pour le fournisseur : KALITEC SIGNALISATION  :</t>
  </si>
  <si>
    <t>Total pour le fournisseur : LE GROUPE CENTCO  :</t>
  </si>
  <si>
    <t>Total pour le fournisseur : LE GROUPE GESFOR POIRIER PINCHIN INC.  :</t>
  </si>
  <si>
    <t>Total pour le fournisseur : LES ENTREPRISES CANBEC CONSTRUCTION INC.  :</t>
  </si>
  <si>
    <t>Total pour le fournisseur : LES ENTREPRISES MARC LEGAULT  :</t>
  </si>
  <si>
    <t>Total pour le fournisseur : LES INDUSTRIES PERMO INC  :</t>
  </si>
  <si>
    <t>Total pour le fournisseur : LES PAVAGES CEKA INC  :</t>
  </si>
  <si>
    <t>Total pour le fournisseur : LES PETROLES PARKLAND  :</t>
  </si>
  <si>
    <t>Total pour le fournisseur : LES SERRES Y.G. PINSONNEAULT INC.  :</t>
  </si>
  <si>
    <t>Total pour le fournisseur : LES SERVICES ADAPTES TRANSIT  :</t>
  </si>
  <si>
    <t>Total pour le fournisseur : LES SERVICES EXP INC  :</t>
  </si>
  <si>
    <t>Total pour le fournisseur : LES TERRASSEMENTS MULTI-PAYSAGES INC  :</t>
  </si>
  <si>
    <t>Total pour le fournisseur : LIMOGES TERRASSEMENT  :</t>
  </si>
  <si>
    <t>Total pour le fournisseur : LUMEN INC.  (VENTES)  :</t>
  </si>
  <si>
    <t>Total pour le fournisseur : MELOCHE DIVISION DE SINTRA INC  :</t>
  </si>
  <si>
    <t>Total pour le fournisseur : NEOPOST  :</t>
  </si>
  <si>
    <t>Total pour le fournisseur : NRJ ENVIRONNEMENT ROUTIER INC. (ISO 9002)  :</t>
  </si>
  <si>
    <t>Total pour le fournisseur : PAYSAGISTE STRATHMORE LANDSCAPING  :</t>
  </si>
  <si>
    <t>Total pour le fournisseur : PC-COURT LTEE  :</t>
  </si>
  <si>
    <t>Total pour le fournisseur : PERMAROUTE INC  :</t>
  </si>
  <si>
    <t>Total pour le fournisseur : PG SOLUTIONS INC.  :</t>
  </si>
  <si>
    <t>Total pour le fournisseur : PISCINES PLPS INC.  :</t>
  </si>
  <si>
    <t>Total pour le fournisseur : POWERTECH INC  :</t>
  </si>
  <si>
    <t>Total pour le fournisseur : PRESCOTT S.M.INC  :</t>
  </si>
  <si>
    <t>Total pour le fournisseur : PROCONTACT  INFORMATIQUE  :</t>
  </si>
  <si>
    <t>Total pour le fournisseur : QUALITY SPORT LTD  :</t>
  </si>
  <si>
    <t>Total pour le fournisseur : R. DUMAS (2007) INC.  :</t>
  </si>
  <si>
    <t>Total pour le fournisseur : RCI ENVIRONNEMENT INC./DIV. DE WM QUEBEC INC  :</t>
  </si>
  <si>
    <t>Total pour le fournisseur : RECYCLAGE NOTRE-DAME INC.  :</t>
  </si>
  <si>
    <t>Total pour le fournisseur : ROGERS WIRELESS  :</t>
  </si>
  <si>
    <t>Total pour le fournisseur : S&amp;E CLOUD EXPERTS INC  :</t>
  </si>
  <si>
    <t>Total pour le fournisseur : SAISONS-AIR  :</t>
  </si>
  <si>
    <t>Total pour le fournisseur : SERVICES D'ARBRES TESSIER  :</t>
  </si>
  <si>
    <t>Total pour le fournisseur : SHARP ELECTRONIQUE DU CANADA LTD  :</t>
  </si>
  <si>
    <t>Total pour le fournisseur : SIMO MANAGEMENT  :</t>
  </si>
  <si>
    <t>Total pour le fournisseur : STANTEC EXPERTS-CONSEILS LTEE  :</t>
  </si>
  <si>
    <t>Total pour le fournisseur : SYSTEMES URBAINS INC.  :</t>
  </si>
  <si>
    <t>Total pour le fournisseur : TECHNIFAB INDUSTRIES  :</t>
  </si>
  <si>
    <t>Total pour le fournisseur : TECHNILOGIC INC.  :</t>
  </si>
  <si>
    <t>Total pour le fournisseur : TECHNIPARC (DIV. 9032-2454 QUEBEC.INC)  :</t>
  </si>
  <si>
    <t>Total pour le fournisseur : TECHSPORT INC.  :</t>
  </si>
  <si>
    <t>Total pour le fournisseur : TESSIER RECREO-PARC INC.  :</t>
  </si>
  <si>
    <t>Total pour le fournisseur : THYSSENKRUPP ELEVATOR (CANADA) LIMITED  :</t>
  </si>
  <si>
    <t>Total pour le fournisseur : TLC GLOBAL IMPRESSION  :</t>
  </si>
  <si>
    <t>Total pour le fournisseur : TREMPRO CONSTRUCTION INC  :</t>
  </si>
  <si>
    <t>Total pour le fournisseur : TRJ TELECOM  :</t>
  </si>
  <si>
    <t>Total pour le fournisseur : TROIS DIAMANTS AUTOS (1987) LTEE  :</t>
  </si>
  <si>
    <t>Total pour le fournisseur : WOLSELEY GROUPE PLOMBERIE  :</t>
  </si>
  <si>
    <t>City of Côte Saint-Luc</t>
  </si>
  <si>
    <t>Supplier</t>
  </si>
  <si>
    <t>SUPPLY &amp; DELIVERY CHEMICALS FOR SWIMMING POOLS</t>
  </si>
  <si>
    <t>CONTRACT FOR CUTTING OF PUBLIC VACANT LOTS</t>
  </si>
  <si>
    <t>BELANGER SAUVE</t>
  </si>
  <si>
    <t>LEGAL SERVICES</t>
  </si>
  <si>
    <t xml:space="preserve">HOSTED TELEPHONE SERVICES - EMPLOYEE PHONES </t>
  </si>
  <si>
    <t>REGULAR FUEL FOR CITY VEHICLES</t>
  </si>
  <si>
    <t>PURCHASE OF PARK BENCHES</t>
  </si>
  <si>
    <t>PRINTING OF PARKING TICKETS - PUBLIC SAFETY</t>
  </si>
  <si>
    <t>PARTS FOR CITY VEHICLE</t>
  </si>
  <si>
    <t>MAINTENANCE &amp; HOSTING FEE - SIERRA SOFTWARE - LIBRARY</t>
  </si>
  <si>
    <t>LES CLOTURES ARBOIT INC.</t>
  </si>
  <si>
    <t>RENTAL OF GRADERS WITH OPERATORS</t>
  </si>
  <si>
    <t>RECONSTRUCTION OF PRIVATE SIDEWALKS</t>
  </si>
  <si>
    <t xml:space="preserve">PURCHASE OF DIESEL </t>
  </si>
  <si>
    <t>PROFESSIONAL SERVICES - REHABILITATION ARENA</t>
  </si>
  <si>
    <t>PLANTING OF TREES - VARIOUS LOCATIONS</t>
  </si>
  <si>
    <t>POSTAGE</t>
  </si>
  <si>
    <t>CONTRACT FOR TREE PRUNING AND BRACING</t>
  </si>
  <si>
    <t>PURCHASE OF SERVER</t>
  </si>
  <si>
    <t xml:space="preserve">PROFESSIONAL SERVICES -2017  YEAR-END AUDIT </t>
  </si>
  <si>
    <t>REVIEW AND AUDITOR'S REPORT FOR WASTE MANAGEMENT</t>
  </si>
  <si>
    <t>DISPOSAL OF WASTE - CITY'S STREET SWEEPERS AND SNOW DUMP</t>
  </si>
  <si>
    <t>PROFESSIONAL SERVICES - REFURBISHING KIRWAN &amp; LEVINE PARKS</t>
  </si>
  <si>
    <t>HOSTING SERVICES</t>
  </si>
  <si>
    <t>Inc. all applicable taxes</t>
  </si>
  <si>
    <t>SERVICES JURIDIQUES</t>
  </si>
  <si>
    <t>CARBURANT RÉGULIER POUR LES VÉHICULES DE LA VILLE</t>
  </si>
  <si>
    <t>PIÈCES POUR VÉHICULE DE LA VILLE</t>
  </si>
  <si>
    <t>RECONSTRUCTION DE TROTTOIRS PRIVÉS</t>
  </si>
  <si>
    <t>TIMBRES</t>
  </si>
  <si>
    <t>CONTRAT POUR L'ÉLAGAGE ET L'ENTRETOISEMENT DES ARBRES</t>
  </si>
  <si>
    <t xml:space="preserve">LICENCE ET SUPPORT DU LOGICIEL </t>
  </si>
  <si>
    <t>ACHAT DE SERVEUR</t>
  </si>
  <si>
    <t>SERVICES PROFESSIONNELS - GAINAGE D'AQUEDUC ET D'ÉGOUT</t>
  </si>
  <si>
    <t>KOLOSTAT INC.</t>
  </si>
  <si>
    <t>REPLACEMENT PUMPS AND TREAMENT</t>
  </si>
  <si>
    <t>POOLS MAINTENANCE INDOORS - ACC POOLS</t>
  </si>
  <si>
    <t>PROCONTACT INFORMATIQUE</t>
  </si>
  <si>
    <t>WINDOWS SRVR 2019 DATACENTER  / IT DEPT</t>
  </si>
  <si>
    <t>2019 LAPTOP PURCHASES - IT DEPT</t>
  </si>
  <si>
    <t>ID CARD PRINTING SUPPLIES  - IT DEPT</t>
  </si>
  <si>
    <t>ACCESS CONTROL - S2 TO KANTECH MIGRATION  / IT DEPT</t>
  </si>
  <si>
    <t>MAINE STREETS SNOW REMOAL JAN-APR OF THE 2018-2019 SEASON</t>
  </si>
  <si>
    <t>NEOPOST POSTAGE METER LEASE  / PR</t>
  </si>
  <si>
    <t>MODULES AND OTHER EXPENSES FROM PG SOLUTIONS  - IT DEPT</t>
  </si>
  <si>
    <t>MODULES AND OTHER EXPENSES FROM PG SOLUTIONS / IT DEPT</t>
  </si>
  <si>
    <t>WINDOWS SERVER DATACENTER 2019, SQL 2019  / IT DEPT</t>
  </si>
  <si>
    <t>TECHNILOGIC MONTHLY HOSTING FEE ACTIVITEK - IT DEPT</t>
  </si>
  <si>
    <t>NEWSLETTER PRINTING (INSIDE OUT) 2019  -</t>
  </si>
  <si>
    <t>POOL ROBOT INSPECTION / TUNE UP  / ACC</t>
  </si>
  <si>
    <t>WIBIT STEP AND REPAIRS / ACC</t>
  </si>
  <si>
    <t>POOL SUPPLIES / ACC</t>
  </si>
  <si>
    <t>POOL SUPPLIES / OUTDOOR</t>
  </si>
  <si>
    <t>AQUATICS AQUA BIKE / ACC</t>
  </si>
  <si>
    <t>SUPPLIES FOR POOL PROGRAMS / ACC</t>
  </si>
  <si>
    <t>2019 - AVIS DE GARANTIE NO. MTL-18-48409/2019.01.01-2020.01.01</t>
  </si>
  <si>
    <t>WATER PIPE BREAKAGE / ELDRIDGE STREET</t>
  </si>
  <si>
    <t>2019-2020 CYBER RISK AND UMQ FEES /07.01.19-07.01.20</t>
  </si>
  <si>
    <t>RENTALS - DRAMATIC SOCIETY GALA</t>
  </si>
  <si>
    <t>CATERING - DRAMATIC SOCIETY GALA</t>
  </si>
  <si>
    <t>VERIFICATION AND DIAGNOSIS HVAC SYSTEM</t>
  </si>
  <si>
    <t>CREATIVE CLOUD ALL APPS 1 YEAR SUBSCRIPTION</t>
  </si>
  <si>
    <t>WINDOWS SERVER 2019 DATACENTER</t>
  </si>
  <si>
    <t>PREFABRICATED CONCRETE BASE</t>
  </si>
  <si>
    <t>SIDEWALK RECONSTRUCTION - VARIOUS LOCATIONS</t>
  </si>
  <si>
    <t>BIOLOGIST SERVICE FOR THE CHARACTERIZATION OF THE SHUSTER PARK</t>
  </si>
  <si>
    <t>ROAD SALT FOR NOV-DEC 2019</t>
  </si>
  <si>
    <t>SUPPLY OF ASPHALT, ROCK, ROCK DUST AND DISPOSAL</t>
  </si>
  <si>
    <t>SUPPLY OF ROCK 0-3/4</t>
  </si>
  <si>
    <t>CALL TRANSFER SOLUTION WITH HSPA/19.01.01-19.12.31</t>
  </si>
  <si>
    <t>PC MONITOR REPLACEMENTS</t>
  </si>
  <si>
    <t>LIBRARY WIRING</t>
  </si>
  <si>
    <t>ID CARD PRINTING SUPPLIES</t>
  </si>
  <si>
    <t>ACCESS CONTROL - S2 TO KANTECH MIGRATION</t>
  </si>
  <si>
    <t>SUPPLY, TRANSPORTATION, DISTRIBUTION &amp; LOAD BALANCING NATURAL GAS</t>
  </si>
  <si>
    <t>AIR QUALITY TEST</t>
  </si>
  <si>
    <t>SERVICE CALL - AIR CONDITIONING GYMNASIUM</t>
  </si>
  <si>
    <t>SERVICE CALL - AIR CONDITIONING UNIT SERVERS ROOM - RECREATION</t>
  </si>
  <si>
    <t>SERVICE CALL - HVAC SYSTEM - RECREATION</t>
  </si>
  <si>
    <t>PARK BENCHES</t>
  </si>
  <si>
    <t>PURCHASE OF UNIFORMS AND WINTER JACKETS FOR BLUE-COLLAR EMPLOYEES</t>
  </si>
  <si>
    <t>UNIFORMS BLUE COLLARS EMPLOYEES 2019 (PARKS AND RECREATION)</t>
  </si>
  <si>
    <t>WINTER JACKETS - BLUE COLLAR EMPLOYEES</t>
  </si>
  <si>
    <t>WINTER JACKETS - BLUE COLLAR EMPLOYEES (PARKS AND RECREATION)</t>
  </si>
  <si>
    <t>MEMBERSHIP FEES FOR MASTERS CHAMPIONSHIPS APR 26-29</t>
  </si>
  <si>
    <t>AFFILIATION FEES / SEPT 2019 - AUG 2020</t>
  </si>
  <si>
    <t>PROFESSIONAL SERVICES DEVELOPING PLANS &amp; SPECIFICATIONS - LED STREET LIGHTS</t>
  </si>
  <si>
    <t>OFFICE SUPPLIES  -  RECREATION</t>
  </si>
  <si>
    <t>RENOVATION OF URBAN PLANNING DEPARTMENT</t>
  </si>
  <si>
    <t>RENTAL OF BULLDOZERS WITH OPERATORS - SNOW REMOVAL</t>
  </si>
  <si>
    <t>ROAD SALT - JANUARY-APRIL 2019</t>
  </si>
  <si>
    <t>WELCOME SIGNS</t>
  </si>
  <si>
    <t>TRUDEAU PARK SIGNS</t>
  </si>
  <si>
    <t>PRODUCTION OF 2019 TAX BILLS</t>
  </si>
  <si>
    <t>PURCHASE OF BROWN BINS</t>
  </si>
  <si>
    <t>SIGNS FOR VARIOUS CITY LOCATIONS</t>
  </si>
  <si>
    <t>RENTAL OF TRACTORS - SNOW REMOVAL</t>
  </si>
  <si>
    <t>PROFESSIONAL SERVICES - MODERNIZATION OF HVAC SYSTEM CITY HALL &amp; LIBRARY</t>
  </si>
  <si>
    <t>PROFESSIONAL SERVICES - INSPECTION AIR DUCTS</t>
  </si>
  <si>
    <t>SNOW REMOVAL TERTIARY SECTOR - JAN-APRIL 2019</t>
  </si>
  <si>
    <t>BUILDING OF A GALVANIZED STRUCTURE - PUBLIC WORKS DOME</t>
  </si>
  <si>
    <t>REFURBISH THE SPLASH PAD AT MCDOWELL PARK</t>
  </si>
  <si>
    <t xml:space="preserve">INSTALLATION OF A VORTEX A/C ENCLOSURE AT TRUDEAU PARK </t>
  </si>
  <si>
    <t>HEATING UNIT - LIBRARY</t>
  </si>
  <si>
    <t>ELECTRICAL EQUIPMENT</t>
  </si>
  <si>
    <t>ELECTRICAL SUPPLIES</t>
  </si>
  <si>
    <t>MAINTENANCE AND SERVICES FOR THE TENNIS COURTS</t>
  </si>
  <si>
    <t>PURCHASE OF A ASPHALT HEATING BOX</t>
  </si>
  <si>
    <t>MOBILE CHECK OUT INVENTORY SYSTEM</t>
  </si>
  <si>
    <t>LAW 122 SUBCATEGORY MANAGEMENT</t>
  </si>
  <si>
    <t>MOBILE CHECK OUT INVENTORY MODULE - LICENCE</t>
  </si>
  <si>
    <t>VOILA - MAINTENANCE CONTRACT</t>
  </si>
  <si>
    <t>ENVIRONMENT INVENTORY MANAGEMENT MODULE</t>
  </si>
  <si>
    <t>MAINTENANCE SERVICES FOR OUTDOOR POOL</t>
  </si>
  <si>
    <t>MAINTENANCE SERVICES FOR INDOOR POOLS</t>
  </si>
  <si>
    <t>MAINTENANCE SERVICES FOR TENNIS CLUB POOL</t>
  </si>
  <si>
    <t>PURCHASE OF A STUMP GRINDER</t>
  </si>
  <si>
    <t>PURCHASE OF SERVER LICENSES</t>
  </si>
  <si>
    <t>SWITCHING SYSTEM UPGRADES</t>
  </si>
  <si>
    <t>ARENA NETWORK CABLING</t>
  </si>
  <si>
    <t>SFP TRANSCEIVER MODULES</t>
  </si>
  <si>
    <t>POOL UNIFORMS - ACC</t>
  </si>
  <si>
    <t>UNIFORMS FOR DAY CAMP</t>
  </si>
  <si>
    <t>COLLECTION AND TRANSPORT OF WASTE, BULKY WASTE AND ORGANIC MATERIALS FEB-DEC 2019</t>
  </si>
  <si>
    <t>CELLULAR PHONES/2019.01.25-2019.02.24</t>
  </si>
  <si>
    <t>CELLULAR PHONES/2019.02.25-2019.03.24</t>
  </si>
  <si>
    <t>CELLULAR PHONES/2019.05.25-2019.06.24</t>
  </si>
  <si>
    <t>CELLULAR PHONES/2019.04.25-2019.05.24</t>
  </si>
  <si>
    <t>CELLULAR PHONES/2019.06.25-2019.07.24</t>
  </si>
  <si>
    <t>CELLULAR PHONES/2019.07.25-2019.08.24</t>
  </si>
  <si>
    <t>CELLULAR PHONES/2019.08.25-2019.09.24</t>
  </si>
  <si>
    <t>CELLULAR PHONES/2019.09.25-2019.10.24</t>
  </si>
  <si>
    <t>CELLULAR PHONES/2019.10.25-2019.11.24</t>
  </si>
  <si>
    <t>CELLULAR PHONES/2019.11.25-2019.12.24</t>
  </si>
  <si>
    <t>INSTALLATION A/C SYSTEM EMS</t>
  </si>
  <si>
    <t>FELLING OF INFESTED TREES</t>
  </si>
  <si>
    <t>COPIES MADE BY OFFICE PHOTOCOPIERS - VARIOUS DEPARTMENTS</t>
  </si>
  <si>
    <t>PUMPING AND CLEANING THE OIL SEPARATOR FOR PUBLIC WORKS</t>
  </si>
  <si>
    <t>PROFESSIONAL SERVICES - WATER TESTING</t>
  </si>
  <si>
    <t>PROFESSIONAL SERVICES - CONSTRUCTION OF A VOLLEYBALL COURT IN TRUDEAU PARK</t>
  </si>
  <si>
    <t>INSPECTION AND VERIFICATION OF DAMAGED ELECTRICAL EQUIPMENT</t>
  </si>
  <si>
    <t>INSTALLATION OF STREET LAMPS</t>
  </si>
  <si>
    <t>PURCHASE OF A 40 YARDS CONTAINER FOR PUBLIC WORKS</t>
  </si>
  <si>
    <t>AUTOMATIC DOOR OPENER BASEMENT WASHROOMS - CITY HALL</t>
  </si>
  <si>
    <t>GATE REPLACEMENT  -  ACC</t>
  </si>
  <si>
    <t>SUPPLY AND INSTALLATION BLEACHERS BASEBALL FIELD</t>
  </si>
  <si>
    <t>FURNITURE AND UMBRELLAS - SMALL PARKS UPGRADES</t>
  </si>
  <si>
    <t>SOLAR SHELTER FOR ERIC HELFIELD PARK</t>
  </si>
  <si>
    <t>GAME EQUIPMENT -PARKS</t>
  </si>
  <si>
    <t>HELFIELD PARK GAME MODULE</t>
  </si>
  <si>
    <t>GOLDBERG PARK GAME EQUIPMENT</t>
  </si>
  <si>
    <t>LIFTING CLIP FOR CONCRETE FURNITURE</t>
  </si>
  <si>
    <t>POOL FURNISHINGS - SPORTS - ACC</t>
  </si>
  <si>
    <t>ELEVATOR REPAIRS - CITY HALL</t>
  </si>
  <si>
    <t>SERVICE CONTRACT FOR ACC ELEVATOR 2019</t>
  </si>
  <si>
    <t>NEWSLETTER PRINTING 2019</t>
  </si>
  <si>
    <t>SPRING/ SUMMER BROCHURES - LIBRARY</t>
  </si>
  <si>
    <t>FALL/ WINTER BROCHURES - LIBRARY</t>
  </si>
  <si>
    <t>FALL/ WINTER BROCHURES - RECREATION</t>
  </si>
  <si>
    <t>HALLWAY STICKERS  - RECREATION</t>
  </si>
  <si>
    <t>LED STREET LIGHTS REPLACEMENT (PHASE 1)</t>
  </si>
  <si>
    <t>LED STREET LIGHTS REPLACEMENT PROJECT</t>
  </si>
  <si>
    <t>PURCHASE OF A PICKUP TRUCK</t>
  </si>
  <si>
    <t>PURCHASE OF UTILITY CARGO VANS</t>
  </si>
  <si>
    <t>PLUMBING SUPPLIES</t>
  </si>
  <si>
    <t>SUPPLY AND DELIVERY OF CHEMICALS FOR SWIMMING POOLS</t>
  </si>
  <si>
    <t>2019 - INSTRUCTORS' INSURANCE</t>
  </si>
  <si>
    <t>CATERING - WINTER DANCE</t>
  </si>
  <si>
    <t>RENTALS - WINTER DANCE</t>
  </si>
  <si>
    <t>PROFESSIONAL SERVICES - REFURBISHING CITY HALL BUILDING ENVELOPE</t>
  </si>
  <si>
    <t>REPAIRS TO ARENA COMPRESSOR</t>
  </si>
  <si>
    <t>WORK FOR REPLACEMENT OF THE CITY HALL AND LIBRARY HVAC SYSTEM PROJECT</t>
  </si>
  <si>
    <t>SERVICE CALL - A/C CITY HALL</t>
  </si>
  <si>
    <t>MAINTENANCE SERVICE CONTRACT HVAC CITY HALL</t>
  </si>
  <si>
    <t>MAINTENANCE WORK A/C SYSTEM CITY HALL</t>
  </si>
  <si>
    <t>PREFABRICATED CONCRETE BASE - PUBLIC WORKS</t>
  </si>
  <si>
    <t>ASPHALT - WORKS PERFORMED - PUBLIC SECTOR</t>
  </si>
  <si>
    <t>EMS CONTINUING EDUCATION MAR 3 - 30 2019</t>
  </si>
  <si>
    <t>EMS CONTINUING EDUCATION JAN 6- FEB 2 2019</t>
  </si>
  <si>
    <t>EMS INITIAL TRAINING/ MAR 3 - 30 2019</t>
  </si>
  <si>
    <t>EMS INITIAL TRAINING/ APR 1 - 27 2019</t>
  </si>
  <si>
    <t>EMS INITIAL TRAINING/ AUG 18 - SEPT 14</t>
  </si>
  <si>
    <t>DESKTOP COMPUTER PURCHASES</t>
  </si>
  <si>
    <t>ENGINEERING WORKSTATION FOR CAD</t>
  </si>
  <si>
    <t>LAPTOP PURCHASES</t>
  </si>
  <si>
    <t>COMPUTER PURCHASES - REPLACEMENTS</t>
  </si>
  <si>
    <t>LAPTOP PURCHASES - RECREATION</t>
  </si>
  <si>
    <t>EXTERNAL AUDITING SERVICES FISCAL YEAR 2018</t>
  </si>
  <si>
    <t>FEES - REPORT OF THE INDEPENDENT AUDITOR FOR TECQ</t>
  </si>
  <si>
    <t>MAINTENANCE HVAC SYSTEM - ACC AND OTHER SMALL CITY BUILDINGS</t>
  </si>
  <si>
    <t>BENCHES AND WASTE BASKETS - PARK ISADORE GOLDBERG</t>
  </si>
  <si>
    <t>BENCHES AND WASTE BASKETS - PARK REMBRANDT</t>
  </si>
  <si>
    <t>T-SHIRT ORDERS - CANADA DAY - RECREATION</t>
  </si>
  <si>
    <t>COST OF POSTAGE AND MAILING FOR 2019 TAX BILLS</t>
  </si>
  <si>
    <t>FURNITURE - ACC</t>
  </si>
  <si>
    <t>FURNITURE - RECREATION</t>
  </si>
  <si>
    <t>PURCHASE OF ONE ROLL-OFF TRUCK</t>
  </si>
  <si>
    <t>PURCHASE OF ONE GRASS TRACTOR</t>
  </si>
  <si>
    <t>PROFESSIONAL SERVICES: PLANS, SPECIFICATIONS, SUPERVISION BASEBALL LIGHTS KIRWAN PARK</t>
  </si>
  <si>
    <t>RENTAL OF TRACTOR AND SHOVELS - SNOW REMOVAL</t>
  </si>
  <si>
    <t>RENTAL OF BULLDOZERS WITH OPERATORS - SNOW REMOVAL JAN - APR 2019</t>
  </si>
  <si>
    <t>RENTAL OF MECHANICAL SHOVELS WITH OPERATORS - SNOW REMOVAL JAN - APR 2019</t>
  </si>
  <si>
    <t>RENTAL OF TRUCKS WITH OPERATORS - SNOW REMOVAL JAN - APR 2019</t>
  </si>
  <si>
    <t>MAINE STREETS SNOW REMOVAL JAN - APR 2019</t>
  </si>
  <si>
    <t>SECONDARY STREETS SNOW REMOVAL JAN - APR 2019</t>
  </si>
  <si>
    <t>SNOW REMOVAL TERTIARY SECTOR NOV - DEC 2019</t>
  </si>
  <si>
    <t>RENTAL OF TRUCKS WITH OPERATORS - SNOW REMOVAL NOV - DEC 2019</t>
  </si>
  <si>
    <t>SECONDARY STREETS SNOW REMOVAL NOV - DEC 2019</t>
  </si>
  <si>
    <t>MAIN STREETS SNOW REMOVAL NOV - DEC 2019</t>
  </si>
  <si>
    <t>MODERNIZATION OF HVAC SYSTEM CITY HALL AND LIBRARY</t>
  </si>
  <si>
    <t>INITIAL DESCRIPTION</t>
  </si>
  <si>
    <t>INITIAL Montant</t>
  </si>
  <si>
    <t>PROFESSIONAL SERVICES - EVALUATION AND ANALYSIS AIR DUCTS CITY HALL</t>
  </si>
  <si>
    <t>COLLECTION &amp; TRANSPORT OF SECONDARY RECYCLABLE MATERIALS - JAN-MAR</t>
  </si>
  <si>
    <t>COLLECTION &amp; TRANSPORT OF SECONDARY RECYCLABLE MATERIALS - APR-DEC</t>
  </si>
  <si>
    <t>MASTER SOFTWARE LICENSE AND SUPPORT</t>
  </si>
  <si>
    <t>COLLECTION AND TRANSPORT OF WASTE, BULKY WASTE AND ORGANIC MATERIALS JAN 2019</t>
  </si>
  <si>
    <t>INSTALLATION A/C / HEATING SYSTEM FIRE STATION</t>
  </si>
  <si>
    <t>FEE SERVICES - CONTRACT FOR MANAGEMENT WATER &amp; SEWER SYSTEM OF THE CITY</t>
  </si>
  <si>
    <t>BASIC SERVICE - CONTRACT FOR MANAGEMENT WATER &amp; SEWER SYSTEM OF THE CITY</t>
  </si>
  <si>
    <t>CONCRETE FLOWER VASES</t>
  </si>
  <si>
    <t>GALVANIZED BIKE RACKS</t>
  </si>
  <si>
    <t>SERVICE CONTRACT FOR CITY HALL ELEVATOR AND LIBRARY LIFT</t>
  </si>
  <si>
    <t>2018 DESCRIPTION ENGLISH</t>
  </si>
  <si>
    <t>2018 DESCRIPTION FRENCH</t>
  </si>
  <si>
    <t>2017 DESCRIPTION ENGLISH</t>
  </si>
  <si>
    <t>HIGH EFFICIENCY CONTROL FLOW AIR FILTERS - CITY HALL</t>
  </si>
  <si>
    <t>French Description</t>
  </si>
  <si>
    <t>Supply And Delivery Of Chemicals For Swimming Pools</t>
  </si>
  <si>
    <t/>
  </si>
  <si>
    <t>Pool Supplies / Outdoor</t>
  </si>
  <si>
    <t>2019 - Avis De Garantie No. Mtl-18-48409/2019.01.01-2020.01.01</t>
  </si>
  <si>
    <t>2019 - Instructors' Insurance</t>
  </si>
  <si>
    <t>Water Pipe Breakage / Eldridge Street</t>
  </si>
  <si>
    <t>2019-2020 Cyber Risk And Umq Fees /07.01.19-07.01.20</t>
  </si>
  <si>
    <t>Contract For Cutting Of Public Vacant Lots</t>
  </si>
  <si>
    <t xml:space="preserve">Hosted Telephone Services - Employee Phones </t>
  </si>
  <si>
    <t>Catering - Winter Dance</t>
  </si>
  <si>
    <t>Rentals - Winter Dance</t>
  </si>
  <si>
    <t>Catering - Dramatic Society Gala</t>
  </si>
  <si>
    <t>Rentals - Dramatic Society Gala</t>
  </si>
  <si>
    <t>Professional Services - Refurbishing City Hall Building Envelope</t>
  </si>
  <si>
    <t>Repairs To Arena Compressor</t>
  </si>
  <si>
    <t>Work For Replacement Of The City Hall And Library Hvac System Project</t>
  </si>
  <si>
    <t>Maintenance Service Contract Hvac City Hall</t>
  </si>
  <si>
    <t>High Efficiency Control Flow Air Filters - City Hall</t>
  </si>
  <si>
    <t>Service Call - A/C City Hall</t>
  </si>
  <si>
    <t>Maintenance Work A/C System City Hall</t>
  </si>
  <si>
    <t>Verification And Diagnosis Hvac System</t>
  </si>
  <si>
    <t>Creative Cloud All Apps 1 Year Subscription</t>
  </si>
  <si>
    <t>Windows Server 2019 Datacenter</t>
  </si>
  <si>
    <t>Trend Micro Protection - Annual Subscription</t>
  </si>
  <si>
    <t>Virtual Reality Headsets -  Library</t>
  </si>
  <si>
    <t>Prefabricated Concrete Base - Public Works</t>
  </si>
  <si>
    <t>Prefabricated Concrete Base</t>
  </si>
  <si>
    <t>Sidewalk Reconstruction - Various Locations</t>
  </si>
  <si>
    <t>Reconstruction Of Private Sidewalks</t>
  </si>
  <si>
    <t>Asphalt - Works Performed - Public Sector</t>
  </si>
  <si>
    <t>Biologist Service For The Characterization Of The Shuster Park</t>
  </si>
  <si>
    <t>Control Of Buckthorn And Renaturalization Of Woodlands</t>
  </si>
  <si>
    <t>Road Salt For Nov-Dec 2019</t>
  </si>
  <si>
    <t>Supply Of Asphalt, Rock, Rock Dust And Disposal</t>
  </si>
  <si>
    <t>Supply Of Rock 0-3/4</t>
  </si>
  <si>
    <t>Ems Continuing Education Jan 6- Feb 2 2019</t>
  </si>
  <si>
    <t>Ems Continuing Education Mar 3 - 30 2019</t>
  </si>
  <si>
    <t>Ems Initial Training/ Mar 3 - 30 2019</t>
  </si>
  <si>
    <t>Ems Initial Training/ Apr 1 - 27 2019</t>
  </si>
  <si>
    <t>Ems Initial Training/ Aug 18 - Sept 14</t>
  </si>
  <si>
    <t>Call Transfer Solution With Hspa/19.01.01-19.12.31</t>
  </si>
  <si>
    <t>Laptop Purchases</t>
  </si>
  <si>
    <t>Engineering Workstation For Cad</t>
  </si>
  <si>
    <t>Desktop Computer Purchases</t>
  </si>
  <si>
    <t>Pc Monitor Replacements</t>
  </si>
  <si>
    <t>Computer Purchases - Replacements</t>
  </si>
  <si>
    <t>Laptop Purchases - Recreation</t>
  </si>
  <si>
    <t>External Auditing Services Fiscal Year 2018</t>
  </si>
  <si>
    <t>Fees - Report Of The Independent Auditor For Tecq</t>
  </si>
  <si>
    <t>Library Wiring</t>
  </si>
  <si>
    <t>Id Card Printing Supplies</t>
  </si>
  <si>
    <t>Access Control - S2 To Kantech Migration</t>
  </si>
  <si>
    <t>Regular Fuel For City Vehicles</t>
  </si>
  <si>
    <t>Supply, Transportation, Distribution &amp; Load Balancing Natural Gas</t>
  </si>
  <si>
    <t>Air Quality Test</t>
  </si>
  <si>
    <t>Service Call - Air Conditioning Unit Servers Room - Recreation</t>
  </si>
  <si>
    <t>Service Call - Air Conditioning Gymnasium</t>
  </si>
  <si>
    <t>Service Call - Hvac System - Recreation</t>
  </si>
  <si>
    <t>Benches And Waste Baskets - Park Isadore Goldberg</t>
  </si>
  <si>
    <t>Benches And Waste Baskets - Park Rembrandt</t>
  </si>
  <si>
    <t>Park Benches</t>
  </si>
  <si>
    <t>Purchase Of Uniforms And Winter Jackets For Blue-Collar Employees</t>
  </si>
  <si>
    <t>Uniforms Blue Collars Employees 2019 (Parks And Recreation)</t>
  </si>
  <si>
    <t>T-Shirt Orders - Canada Day - Recreation</t>
  </si>
  <si>
    <t>Winter Jackets - Blue Collar Employees</t>
  </si>
  <si>
    <t>Winter Jackets - Blue Collar Employees (Parks And Recreation)</t>
  </si>
  <si>
    <t>Membership Fees For Master Swimmers</t>
  </si>
  <si>
    <t>Membership Fees For Masters Championships Apr 26-29</t>
  </si>
  <si>
    <t>Affiliation Fees / Sept 2019 - Aug 2020</t>
  </si>
  <si>
    <t>Professional Services Developing Plans &amp; Specifications - Led Street Lights</t>
  </si>
  <si>
    <t>Production Of 2019 Tax Bills</t>
  </si>
  <si>
    <t>Cost Of Postage And Mailing For 2019 Tax Bills</t>
  </si>
  <si>
    <t>Printing Of Parking Tickets - Public Safety</t>
  </si>
  <si>
    <t>Office Supplies  -  Recreation</t>
  </si>
  <si>
    <t>Furniture - Recreation</t>
  </si>
  <si>
    <t>Parts For City Vehicle</t>
  </si>
  <si>
    <t>Purchase Of One Roll-Off Truck</t>
  </si>
  <si>
    <t>Purchase Of One Grass Tractor</t>
  </si>
  <si>
    <t>Renovation Of Urban Planning Department</t>
  </si>
  <si>
    <t>Professional Services: Plans, Specifications, Supervision Baseball Lights Kirwan Park</t>
  </si>
  <si>
    <t>Maintenance &amp; Hosting Fee - Sierra Software - Library</t>
  </si>
  <si>
    <t>Purchase Of Brown Bins</t>
  </si>
  <si>
    <t>Rental Of Bulldozers With Operators - Snow Removal Jan - Apr 2019</t>
  </si>
  <si>
    <t>Rental Of Mechanical Shovels With Operators - Snow Removal Jan - Apr 2019</t>
  </si>
  <si>
    <t>Rental Of Tractors - Snow Removal</t>
  </si>
  <si>
    <t>Rental Of Tractor And Shovels - Snow Removal</t>
  </si>
  <si>
    <t>Rental Of Bulldozers With Operators - Snow Removal</t>
  </si>
  <si>
    <t>Road Salt - January-April 2019</t>
  </si>
  <si>
    <t>Signs For Various City Locations</t>
  </si>
  <si>
    <t>Welcome Signs</t>
  </si>
  <si>
    <t>Trudeau Park Signs</t>
  </si>
  <si>
    <t>Modernization Of Hvac System City Hall And Library</t>
  </si>
  <si>
    <t>Professional Services - Modernization Of Hvac System City Hall &amp; Library</t>
  </si>
  <si>
    <t>Professional Services - Inspection Air Ducts</t>
  </si>
  <si>
    <t>Professional Services - Evaluation And Analysis Air Ducts City Hall</t>
  </si>
  <si>
    <t>Snow Removal Tertiary Sector - Jan-April 2019</t>
  </si>
  <si>
    <t>Rental Of Graders With Operators</t>
  </si>
  <si>
    <t>Snow Removal Tertiary Sector Nov - Dec 2019</t>
  </si>
  <si>
    <t>Rental Of Trucks With Operators - Snow Removal Jan - Apr 2019</t>
  </si>
  <si>
    <t>Rental Of Trucks With Operators - Snow Removal Nov - Dec 2019</t>
  </si>
  <si>
    <t>Building Of A Galvanized Structure - Public Works Dome</t>
  </si>
  <si>
    <t>Maine Streets Snow Removal Jan - Apr 2019</t>
  </si>
  <si>
    <t>Secondary Streets Snow Removal Jan - Apr 2019</t>
  </si>
  <si>
    <t>Secondary Streets Snow Removal Nov - Dec 2019</t>
  </si>
  <si>
    <t>Main Streets Snow Removal Nov - Dec 2019</t>
  </si>
  <si>
    <t xml:space="preserve">Purchase Of Diesel </t>
  </si>
  <si>
    <t>Purchase Of Annual Flowers 2019</t>
  </si>
  <si>
    <t>Professional Services - Rehabilitation Arena</t>
  </si>
  <si>
    <t>Planting Of Trees - Various Locations</t>
  </si>
  <si>
    <t xml:space="preserve">Installation Of A Vortex A/C Enclosure At Trudeau Park </t>
  </si>
  <si>
    <t>Electrical Supplies</t>
  </si>
  <si>
    <t>Heating Unit - Library</t>
  </si>
  <si>
    <t>Electrical Equipment</t>
  </si>
  <si>
    <t>Postage</t>
  </si>
  <si>
    <t>Collection &amp; Transport Of Secondary Recyclable Materials - Jan-Mar</t>
  </si>
  <si>
    <t>Collection &amp; Transport Of Secondary Recyclable Materials - Apr-Dec</t>
  </si>
  <si>
    <t>Contract For Tree Pruning And Bracing</t>
  </si>
  <si>
    <t>Maintenance And Services For The Tennis Courts</t>
  </si>
  <si>
    <t>Purchase Of A Asphalt Heating Box</t>
  </si>
  <si>
    <t>Voila - Maintenance Contract</t>
  </si>
  <si>
    <t>Environment Inventory Management Module</t>
  </si>
  <si>
    <t>Master Software License And Support</t>
  </si>
  <si>
    <t>Mobile Check Out Inventory System</t>
  </si>
  <si>
    <t>Law 122 Subcategory Management</t>
  </si>
  <si>
    <t>Mobile Check Out Inventory Module - Licence</t>
  </si>
  <si>
    <t>Maintenance Services For Indoor Pools</t>
  </si>
  <si>
    <t>Maintenance Services For Tennis Club Pool</t>
  </si>
  <si>
    <t>Maintenance Services For Outdoor Pool</t>
  </si>
  <si>
    <t>Purchase Of A Stump Grinder</t>
  </si>
  <si>
    <t>Sanitary Supplies</t>
  </si>
  <si>
    <t>Purchase Of Server</t>
  </si>
  <si>
    <t>Purchase Of Server Licenses</t>
  </si>
  <si>
    <t>Switching System Upgrades</t>
  </si>
  <si>
    <t>Arena Network Cabling</t>
  </si>
  <si>
    <t>Sfp Transceiver Modules</t>
  </si>
  <si>
    <t>Uniforms For Sports Programs   / Arena</t>
  </si>
  <si>
    <t>Uniforms For Day Camp</t>
  </si>
  <si>
    <t>Uniforms - Polos</t>
  </si>
  <si>
    <t>Purchase Of Fuel Management System</t>
  </si>
  <si>
    <t>Collection And Transport Of Waste, Bulky Waste And Organic Materials Jan 2019</t>
  </si>
  <si>
    <t>Collection And Transport Of Waste, Bulky Waste And Organic Materials Feb-Dec 2019</t>
  </si>
  <si>
    <t>Cellular Phones/2019.01.25-2019.02.24</t>
  </si>
  <si>
    <t>Cellular Phones/2019.02.25-2019.03.24</t>
  </si>
  <si>
    <t>Cellular Phones/2019.05.25-2019.06.24</t>
  </si>
  <si>
    <t>Cellular Phones/2019.04.25-2019.05.24</t>
  </si>
  <si>
    <t>Cellular Phones/2019.06.25-2019.07.24</t>
  </si>
  <si>
    <t>Cellular Phones/2019.07.25-2019.08.24</t>
  </si>
  <si>
    <t>Cellular Phones/2019.08.25-2019.09.24</t>
  </si>
  <si>
    <t>Cellular Phones/2019.09.25-2019.10.24</t>
  </si>
  <si>
    <t>Cellular Phones/2019.10.25-2019.11.24</t>
  </si>
  <si>
    <t>Cellular Phones/2019.11.25-2019.12.24</t>
  </si>
  <si>
    <t>Installation A/C System Ems</t>
  </si>
  <si>
    <t>Installation A/C / Heating System Fire Station</t>
  </si>
  <si>
    <t>Felling Of Infested Trees</t>
  </si>
  <si>
    <t>Copies Made By Office Photocopiers - Various Departments</t>
  </si>
  <si>
    <t>Fee Services - Contract For Management Water &amp; Sewer System Of The City</t>
  </si>
  <si>
    <t>Basic Service - Contract For Management Water &amp; Sewer System Of The City</t>
  </si>
  <si>
    <t>Professional Services - Water Testing</t>
  </si>
  <si>
    <t>Pumping And Cleaning The Oil Separator For Public Works</t>
  </si>
  <si>
    <t>Professional Services - Construction Of A Volleyball Court In Trudeau Park</t>
  </si>
  <si>
    <t>Inspection And Verification Of Damaged Electrical Equipment</t>
  </si>
  <si>
    <t>Installation Of Street Lamps</t>
  </si>
  <si>
    <t>Purchase Of A 40 Yards Container For Public Works</t>
  </si>
  <si>
    <t>Access Control - Migration To Local Server - Library</t>
  </si>
  <si>
    <t>Hosting Services</t>
  </si>
  <si>
    <t>Automatic Door Opener Basement Washrooms - City Hall</t>
  </si>
  <si>
    <t>Construction Of A Wiffle Ball Field (Soft Ball)</t>
  </si>
  <si>
    <t>Supply And Installation Bleachers Baseball Field</t>
  </si>
  <si>
    <t>Furniture And Umbrellas - Small Parks Upgrades</t>
  </si>
  <si>
    <t>Game Equipment -Parks</t>
  </si>
  <si>
    <t>Solar Shelter For Eric Helfield Park</t>
  </si>
  <si>
    <t>Helfield Park Game Module</t>
  </si>
  <si>
    <t>Goldberg Park Game Equipment</t>
  </si>
  <si>
    <t>Concrete Flower Vases</t>
  </si>
  <si>
    <t>Lifting Clip For Concrete Furniture</t>
  </si>
  <si>
    <t>Galvanized Bike Racks</t>
  </si>
  <si>
    <t>Service Contract For City Hall Elevator And Library Lift</t>
  </si>
  <si>
    <t>Elevator Repairs - City Hall</t>
  </si>
  <si>
    <t>Spring/ Summer Brochures - Library</t>
  </si>
  <si>
    <t>Newsletter Printing 2019</t>
  </si>
  <si>
    <t>Fall/ Winter Brochures - Recreation</t>
  </si>
  <si>
    <t>Fall/ Winter Brochures - Library</t>
  </si>
  <si>
    <t>Hallway Stickers  - Recreation</t>
  </si>
  <si>
    <t>Rehabilitation Of Samuel Moskovitch Arena</t>
  </si>
  <si>
    <t>Rehabilitation Of Exterior Ice Rink (The Annex)</t>
  </si>
  <si>
    <t>Led Street Lights Replacement (Phase 1)</t>
  </si>
  <si>
    <t>Led Street Lights Replacement Project</t>
  </si>
  <si>
    <t>Purchase Of A Pickup Truck</t>
  </si>
  <si>
    <t>Purchase Of Utility Cargo Vans</t>
  </si>
  <si>
    <t>Plumbing Supplies</t>
  </si>
  <si>
    <t>Replacement Parts And Treatment For Swimming Pools</t>
  </si>
  <si>
    <t>Pool Supplies / ACC</t>
  </si>
  <si>
    <t>Pool Robot Inspection / Tune Up  / ACC</t>
  </si>
  <si>
    <t>Wibit Step And Repairs / ACC</t>
  </si>
  <si>
    <t>Supplies For Pool Programs / ACC</t>
  </si>
  <si>
    <t>Aquatics Aqua Bike / ACC</t>
  </si>
  <si>
    <t>Camera Installation ACC-Rec</t>
  </si>
  <si>
    <t>Maintenance Hvac System - ACC And Other Small City Buildings</t>
  </si>
  <si>
    <t>Furniture - ACC</t>
  </si>
  <si>
    <t>Pool Uniforms - ACC</t>
  </si>
  <si>
    <t>Gate Replacement  -  ACC</t>
  </si>
  <si>
    <t>Pool Furnishings - Sports - ACC</t>
  </si>
  <si>
    <t>Service Contract For ACC Elevator 2019</t>
  </si>
  <si>
    <t>OUTDOOR POOL ROBOT</t>
  </si>
  <si>
    <t>Outdoor Pool Robot</t>
  </si>
  <si>
    <t>Bathing Caps And T-shirts Swim Team / ACC</t>
  </si>
  <si>
    <t>Smart cities Consulting / January &amp; February 2019</t>
  </si>
  <si>
    <t>Line Painting On Certain City Streets 2019</t>
  </si>
  <si>
    <t>Professional services Traffic Lights &amp; Roundabouts</t>
  </si>
  <si>
    <t>Janitorial Services At City Hall, Pw, Ps, Library 2019</t>
  </si>
  <si>
    <t>Annual Cleaning - City Hall, PW, PS And Library 2019</t>
  </si>
  <si>
    <t>Refurbish The Splash Pad At McDowell Park</t>
  </si>
  <si>
    <t>Rehabilitation Smart Street &amp; Emerson Road</t>
  </si>
  <si>
    <t>Disposal Of Waste - City's Street Sweepers And Snow Dump</t>
  </si>
  <si>
    <t>Professional Services - Aqueduct And Sewer Sleeving</t>
  </si>
  <si>
    <t>Professional Services - Structural Inspection Lights At Kirwan Park Baseball Fields</t>
  </si>
  <si>
    <t>Traffic Lights Synchronization On Cavendish Boulevard</t>
  </si>
  <si>
    <t>Engineering And Design - Platform Crane</t>
  </si>
  <si>
    <t>REPLACEMENT PARTS AND TREATMENT FOR SWIMMING POOLS</t>
  </si>
  <si>
    <t>BATHING CAPS AND T-SHIRTS SWIM TEAM / ACC</t>
  </si>
  <si>
    <t>SMART CITIES CONSULTING / JANUARY &amp; FEBRUARY 2019</t>
  </si>
  <si>
    <t>LINE PAINTING ON CERTAIN CITY STREETS 2019</t>
  </si>
  <si>
    <t>PROFESSIONAL SERVICES TRAFFIC LIGHTS &amp; ROUNDABOUTS</t>
  </si>
  <si>
    <t>JANITORIAL SERVICES AT CITY HALL, PW, PS, LIBRARY 2019</t>
  </si>
  <si>
    <t>ANNUAL CLEANING - CITY HALL, PW, PS AND LIBRARY 2019</t>
  </si>
  <si>
    <t>REHABILITATION SMART STREET &amp; EMERSON ROAD</t>
  </si>
  <si>
    <t>PROFESSIONAL SERVICES - AQUEDUCT AND SEWER SLEEVING</t>
  </si>
  <si>
    <t>PROFESSIONAL SERVICES - STRUCTURAL INSPECTION LIGHTS AT KIRWAN PARK BASEBALL FIELDS</t>
  </si>
  <si>
    <t>TRAFFIC LIGHTS SYNCHRONIZATION ON CAVENDISH BOULEVARD</t>
  </si>
  <si>
    <t>ENGINEERING AND DESIGN - PLATFORM CRANE</t>
  </si>
  <si>
    <t>Fourniture et livraison de produits chimiques pour piscines</t>
  </si>
  <si>
    <t>Pièces de rechange et traitement pour piscines</t>
  </si>
  <si>
    <t>Robot de piscine extérieure</t>
  </si>
  <si>
    <t>Fournitures de piscine / extérieur</t>
  </si>
  <si>
    <t>2019 - Avis De Garantie n ° Mtl-18-48409 / 2019.01.01-2020.01.01</t>
  </si>
  <si>
    <t>2019 - Assurance des instructeurs</t>
  </si>
  <si>
    <t>Rupture de conduite d'eau / rue Eldridge</t>
  </si>
  <si>
    <t>Contrat de coupe de lots vacants publics</t>
  </si>
  <si>
    <t>Services téléphoniques hébergés - Téléphones des employés</t>
  </si>
  <si>
    <t>Restauration - Danse d'hiver</t>
  </si>
  <si>
    <t>Locations - Danse d'hiver</t>
  </si>
  <si>
    <t>Services professionnels - Rénovation de l'enveloppe du bâtiment de l'hôtel de ville</t>
  </si>
  <si>
    <t>Travaux de remplacement du projet de système de CVC de l'hôtel de ville et de la bibliothèque</t>
  </si>
  <si>
    <t>Contrat de service de maintenance Hvac City Hall</t>
  </si>
  <si>
    <t>Filtres à air à débit de contrôle haute efficacité - Hôtel de ville</t>
  </si>
  <si>
    <t>Appel de service - A / C City Hall</t>
  </si>
  <si>
    <t>Travaux de maintenance Système de climatisation Hôtel de ville</t>
  </si>
  <si>
    <t>Vérification et diagnostic du système HVAC</t>
  </si>
  <si>
    <t>Abonnement d'un an à Creative Cloud All Apps</t>
  </si>
  <si>
    <t>Centre de données Windows Server 2019</t>
  </si>
  <si>
    <t>Trend Micro Protection - Abonnement annuel</t>
  </si>
  <si>
    <t>Casques de réalité virtuelle - Bibliothèque</t>
  </si>
  <si>
    <t>Base préfabriquée en béton - Travaux publics</t>
  </si>
  <si>
    <t>Base préfabriquée en béton</t>
  </si>
  <si>
    <t>Reconstruction d'un trottoir - divers emplacements</t>
  </si>
  <si>
    <t>Reconstruction de trottoirs privés</t>
  </si>
  <si>
    <t>Asphalte - Travaux exécutés - Secteur public</t>
  </si>
  <si>
    <t>Service de biologiste pour la caractérisation du parc Shuster</t>
  </si>
  <si>
    <t>Fourniture d'asphalte, de roche, de poussière de roche et d'élimination</t>
  </si>
  <si>
    <t>Fourniture de roche 0-3 / 4</t>
  </si>
  <si>
    <t>Formation continue Ems 6 au 6 février 2019</t>
  </si>
  <si>
    <t>Formation continue Ems 3 - 30 mars 2019</t>
  </si>
  <si>
    <t>Formation initiale Ems / 3 au 30 mars 2019</t>
  </si>
  <si>
    <t>Formation initiale Ems / 1 - 27 avril 2019</t>
  </si>
  <si>
    <t>Formation initiale Ems / 18 août - 14 septembre</t>
  </si>
  <si>
    <t>Solution de transfert d'appel avec Hspa / 19.01.01-19.12.31</t>
  </si>
  <si>
    <t>Achats d'ordinateurs portables</t>
  </si>
  <si>
    <t>Achats d'ordinateurs de bureau</t>
  </si>
  <si>
    <t>Achats d'ordinateurs - remplacements</t>
  </si>
  <si>
    <t>Achats d'ordinateurs portables - Loisirs</t>
  </si>
  <si>
    <t>Fournitures d'impression de cartes d'identité</t>
  </si>
  <si>
    <t>Contrôle d'accès - Migration de S2 à Kantech</t>
  </si>
  <si>
    <t>Test de qualité de l'air</t>
  </si>
  <si>
    <t>Appel de service - Système HVAC - Loisirs</t>
  </si>
  <si>
    <t>Bancs de parc</t>
  </si>
  <si>
    <t>Frais d'adhésion pour les maîtres nageurs</t>
  </si>
  <si>
    <t>Frais d'affiliation / septembre 2019 - août 2020</t>
  </si>
  <si>
    <t>Fournitures de bureau - Loisirs</t>
  </si>
  <si>
    <t>Meubles - Loisirs</t>
  </si>
  <si>
    <t>Achat d'un tracteur à herbe</t>
  </si>
  <si>
    <t>Frais de maintenance et d'hébergement - Sierra Software - Bibliothèque</t>
  </si>
  <si>
    <t>Achat de bacs bruns</t>
  </si>
  <si>
    <t>Location de bulldozers avec opérateurs - Déneigement janvier - avril 2019</t>
  </si>
  <si>
    <t>Location de pelles mécaniques avec opérateurs - Déneigement janvier - avril 2019</t>
  </si>
  <si>
    <t>Location de tracteurs - Déneigement</t>
  </si>
  <si>
    <t>Location de tracteur et de pelles - Déneigement</t>
  </si>
  <si>
    <t>Location de bulldozers avec opérateurs - Déneigement</t>
  </si>
  <si>
    <t>Services professionnels - Inspection des conduits d'air</t>
  </si>
  <si>
    <t>Location de niveleuses avec opérateurs</t>
  </si>
  <si>
    <t>Location de camions avec opérateurs - Déneigement janvier - avril 2019</t>
  </si>
  <si>
    <t>Construction d'une structure galvanisée - Dôme des travaux publics</t>
  </si>
  <si>
    <t>Achat de diesel</t>
  </si>
  <si>
    <t>Achat de fleurs annuelles 2019</t>
  </si>
  <si>
    <t>Services de conciergerie à l'hôtel de ville, Pw, Ps, bibliothèque 2019</t>
  </si>
  <si>
    <t>Nettoyage annuel - Hôtel de ville, PW, PS et bibliothèque 2019</t>
  </si>
  <si>
    <t>Unité de chauffage - Bibliothèque</t>
  </si>
  <si>
    <t>Équipement électrique</t>
  </si>
  <si>
    <t>Collecte et transport des matières recyclables secondaires - avril-décembre</t>
  </si>
  <si>
    <t>Entretien et services pour les courts de tennis</t>
  </si>
  <si>
    <t>Voila - Contrat de maintenance</t>
  </si>
  <si>
    <t>Module de gestion de l'inventaire environnemental</t>
  </si>
  <si>
    <t>Licence et assistance logicielles principales</t>
  </si>
  <si>
    <t>Loi 122 Gestion des sous-catégories</t>
  </si>
  <si>
    <t>Services d'entretien pour la piscine du club de tennis</t>
  </si>
  <si>
    <t>Achat de serveur</t>
  </si>
  <si>
    <t>Achat de licences serveur</t>
  </si>
  <si>
    <t>Uniformes pour le camp de jour</t>
  </si>
  <si>
    <t>Uniformes - Polos</t>
  </si>
  <si>
    <t>Achat d'un système de gestion du carburant</t>
  </si>
  <si>
    <t>Téléphones cellulaires / 2019.01.25-2019.02.24</t>
  </si>
  <si>
    <t>Téléphones cellulaires / 2019.02.25-2019.03.24</t>
  </si>
  <si>
    <t>Téléphones cellulaires / 2019.05.25-2019.06.24</t>
  </si>
  <si>
    <t>Téléphones cellulaires / 2019.04.25-2019.05.24</t>
  </si>
  <si>
    <t>Téléphones cellulaires / 2019.06.25-2019.07.24</t>
  </si>
  <si>
    <t>Téléphones cellulaires / 2019.07.25-2019.08.24</t>
  </si>
  <si>
    <t>Téléphones cellulaires / 2019.08.25-2019.09.24</t>
  </si>
  <si>
    <t>Téléphones cellulaires / 2019.09.25-2019.10.24</t>
  </si>
  <si>
    <t>Téléphones cellulaires / 2019.10.25-2019.11.24</t>
  </si>
  <si>
    <t>Téléphones cellulaires / 2019.11.25-2019.12.24</t>
  </si>
  <si>
    <t>Installation A / C / Système de chauffage Caserne de pompiers</t>
  </si>
  <si>
    <t>Abattage d'arbres infestés</t>
  </si>
  <si>
    <t>Services payants - Contrat de gestion du réseau d'aqueduc et d'égout de la ville</t>
  </si>
  <si>
    <t>Service de base - Contrat de gestion du réseau d'aqueduc et d'égout de la ville</t>
  </si>
  <si>
    <t>Services professionnels - Analyse de l'eau</t>
  </si>
  <si>
    <t>Pompage et nettoyage du séparateur d'huile pour travaux publics</t>
  </si>
  <si>
    <t>Services professionnels - Construction d'un terrain de volleyball dans le parc Trudeau</t>
  </si>
  <si>
    <t>Synchronisation des feux de circulation sur le boulevard Cavendish</t>
  </si>
  <si>
    <t>Inspection et vérification des équipements électriques endommagés</t>
  </si>
  <si>
    <t>Installation de lampadaires</t>
  </si>
  <si>
    <t>Ingénierie et conception - Plate-forme grue</t>
  </si>
  <si>
    <t>Achat d'un conteneur de 40 verges pour les travaux publics</t>
  </si>
  <si>
    <t>Contrôle d'accès - Migration vers un serveur local - Bibliothèque</t>
  </si>
  <si>
    <t>Services d'hébergement</t>
  </si>
  <si>
    <t>Ouvre-porte automatique des toilettes du sous-sol - Hôtel de ville</t>
  </si>
  <si>
    <t>Meubles et parapluies - Améliorations aux petits parcs</t>
  </si>
  <si>
    <t>Équipement de jeu -Parcs</t>
  </si>
  <si>
    <t>Abri solaire pour le parc Eric Helfield</t>
  </si>
  <si>
    <t>Vases à fleurs en béton</t>
  </si>
  <si>
    <t>Clip de levage pour meubles en béton</t>
  </si>
  <si>
    <t>Porte-vélos galvanisés</t>
  </si>
  <si>
    <t>Brochures printemps / été - Bibliothèque</t>
  </si>
  <si>
    <t>Brochures automne / hiver - Loisirs</t>
  </si>
  <si>
    <t>Brochures automne / hiver - Bibliothèque</t>
  </si>
  <si>
    <t>Réhabilitation de l'aréna Samuel Moskovitch</t>
  </si>
  <si>
    <t>Remplacement des lampadaires à DEL (phase 1)</t>
  </si>
  <si>
    <t>Achat d'une camionnette</t>
  </si>
  <si>
    <t>Achat de fourgons utilitaires</t>
  </si>
  <si>
    <t>Fournitures de plomberie</t>
  </si>
  <si>
    <t>Fournitures de piscine / CCA</t>
  </si>
  <si>
    <t>Inspection de robot de piscine / réglage / CCA</t>
  </si>
  <si>
    <t>Wibit Step et réparations Wibit / CCA</t>
  </si>
  <si>
    <t>Maillots de bain et T-shirts Équipe de natation / CCA</t>
  </si>
  <si>
    <t>Meubles - CCA</t>
  </si>
  <si>
    <t>Uniformes de piscine - CCA</t>
  </si>
  <si>
    <t>Ameublement de piscine - Sports - CCA</t>
  </si>
  <si>
    <t>Contrat de service pour l'ascenseur CCA 2019</t>
  </si>
  <si>
    <t>Vélo aquatique Hydrorider / CCA</t>
  </si>
  <si>
    <t>Fournitures pour les programmes de piscine / CCA</t>
  </si>
  <si>
    <t>2019-2020 Cyber Risque et frais UMQ /07.01.19-07.01.20</t>
  </si>
  <si>
    <t>Restauration - Gala de la troupe de théâtre de Côte Saint-Luc</t>
  </si>
  <si>
    <t>Locations - Gala de la troupe de théâtre de Côte Saint-Luc</t>
  </si>
  <si>
    <t>Réparation du compresseur Aréna</t>
  </si>
  <si>
    <t>Contrôle de l'argousier et renaturalization des boisés</t>
  </si>
  <si>
    <t>Supply Of Rock 3/4 And Rock Dust Goldberg Park</t>
  </si>
  <si>
    <t>Fourniture de roche 3/4 et poussière de roche Parc Goldberg</t>
  </si>
  <si>
    <t>Sel de rues pour novembre-décembre 2019</t>
  </si>
  <si>
    <t>Smart cities Consulting / March &amp; April 2019</t>
  </si>
  <si>
    <t>Smart Cities Consulting / 50 % Of May 2019</t>
  </si>
  <si>
    <t>SMART CITIES CONSULTING / MARCH &amp; APRIL 2019</t>
  </si>
  <si>
    <t>SMART CITIES CONSULTING / 50 % OF MAY 2019</t>
  </si>
  <si>
    <t>Villes Intelligentes - Services Professionnels /  Janvier &amp; Février 2019</t>
  </si>
  <si>
    <t>Villes Intelligentes - Services Professionnels / Mars &amp; Avril 2019</t>
  </si>
  <si>
    <t>Villes Intelligentes - Services Professionnels / 50% de mai 2019</t>
  </si>
  <si>
    <t>Poste de travail d'ingénierie pour CAD</t>
  </si>
  <si>
    <t>Remplacements de moniteurs PC</t>
  </si>
  <si>
    <t>Services Professionnels - Audit de fin d'exercice 2018</t>
  </si>
  <si>
    <t>Honoraires - Rapport de l'auditeur indépendant de TECQ</t>
  </si>
  <si>
    <t>Câblage bibliothèque</t>
  </si>
  <si>
    <t>Carburant régulier pour les véhicules de la ville</t>
  </si>
  <si>
    <t>Approvisionnement, transport, distribution et équilibrage de charge - Gaz naturel</t>
  </si>
  <si>
    <t>Appel de service - unité de climatisation salle des serveurs - Loisirs</t>
  </si>
  <si>
    <t>Maintenance du système HVAC - CCA et autres petits bâtiments de la ville</t>
  </si>
  <si>
    <t>Appel de service -  unité de climatisation Gymnase</t>
  </si>
  <si>
    <t>Peinture des lignes sur certaines rues de la ville 2019</t>
  </si>
  <si>
    <t>Bancs et panier à rebuts - Parc Isadore Goldberg</t>
  </si>
  <si>
    <t>Bancs et panier à rebuts - Parc Rembrandt</t>
  </si>
  <si>
    <t>Achat d'uniformes et des manteaux d'hiver pour les employés cols bleus</t>
  </si>
  <si>
    <t>Boots For Public Security 2019</t>
  </si>
  <si>
    <t>Bottes pour la sécurité publique 2019</t>
  </si>
  <si>
    <t>Uniformes employés cols bleus 2019 (Parcs et loisirs)</t>
  </si>
  <si>
    <t>Manteaux d'hiver - Employés cols bleus</t>
  </si>
  <si>
    <t>Manteaux d'hiver - Employés cols bleus (parcs et loisirs)</t>
  </si>
  <si>
    <t>Commande de T-shirts - Fête du Canada - Loisirs</t>
  </si>
  <si>
    <t>Frais d'adhésion pour les championnats des maîtres nageurs du 26 au 29 avril</t>
  </si>
  <si>
    <t>Services professionnels Élaboration de plans et de spécifications - lumières de rue DEL</t>
  </si>
  <si>
    <t>Production de factures des taxes municipales 2019</t>
  </si>
  <si>
    <t>Impression des formulaires de contraventions de stationnement -  Sécurité Publique</t>
  </si>
  <si>
    <t>Services professionnels Feux de circulation</t>
  </si>
  <si>
    <t>Pièces pour véhicule de la ville</t>
  </si>
  <si>
    <t>Achat d'un camion roll off</t>
  </si>
  <si>
    <t>Rénovation espace bureaux - service d'urbanisme</t>
  </si>
  <si>
    <t>Services professionnels: Plans, devis, supervision lumières terrain de baseball Parc Kirwan</t>
  </si>
  <si>
    <t>Achat et installation d’armoires de rangement mobiles pour les archives du Service de Développement Urbain</t>
  </si>
  <si>
    <t>Panneaux pour divers emplacements de la ville</t>
  </si>
  <si>
    <t>Panneaux de bienvenue</t>
  </si>
  <si>
    <t>Panneaux dans le parc Trudeau</t>
  </si>
  <si>
    <t>Services professionnels - Évaluation et analyse des conduits d'air de l'hôtel de ville</t>
  </si>
  <si>
    <t>Déneigement Secteur Tertiaire - janvier-avril 2019</t>
  </si>
  <si>
    <t>Déneigement des rues principales janvier à avril 2019</t>
  </si>
  <si>
    <t>Déneigement des rues secondaires janvier à avril 2019</t>
  </si>
  <si>
    <t>Services professionnels - réhabilitation Aréna</t>
  </si>
  <si>
    <t>Plantation d'arbres - emplacements divers</t>
  </si>
  <si>
    <t>Rénover le pataugeoire à parc McDowell</t>
  </si>
  <si>
    <t>Installation d'un boîtier Vortex A/C au parc Trudeau</t>
  </si>
  <si>
    <t>Réhabilitation rue Smart et chemin Emerson</t>
  </si>
  <si>
    <t>Timbres</t>
  </si>
  <si>
    <t>Contrat pour l'élagage et l'entretoisement des arbres</t>
  </si>
  <si>
    <t>Achat d'une boîte chauffante à asphalte</t>
  </si>
  <si>
    <t>Système de sorties d'inventaire mobile</t>
  </si>
  <si>
    <t>Module de sorties d'inventaire mobile - Licence</t>
  </si>
  <si>
    <t>Services d'entretien pour la piscine extérieure</t>
  </si>
  <si>
    <t>Services d'entretien pour les piscines intérieures</t>
  </si>
  <si>
    <t>Achat d'une l’achat d’une essoucheuse</t>
  </si>
  <si>
    <t>Produits sanitaires</t>
  </si>
  <si>
    <t>élimination des déchets - balayeuses de rue et dépôt de neige</t>
  </si>
  <si>
    <t>G Suite Contract</t>
  </si>
  <si>
    <t>G Suite Email Services</t>
  </si>
  <si>
    <t>Contrat G suite</t>
  </si>
  <si>
    <t>Services de messagerie G suite</t>
  </si>
  <si>
    <t>Installation de système A / C - SMU</t>
  </si>
  <si>
    <t>Services professionnels - Gainage d'aqueduc et d'égout</t>
  </si>
  <si>
    <t>Services professionnels - Inspection structurelle des lumières aux terrains de baseball du parc Kirwan</t>
  </si>
  <si>
    <t>Remplacement de porte - CCA</t>
  </si>
  <si>
    <t>Fournitures et installation de gradins terrain de baseball</t>
  </si>
  <si>
    <t>Module de jeu parc Helfield</t>
  </si>
  <si>
    <t>Équipement de jeu Parc Goldberg</t>
  </si>
  <si>
    <t>Contrat de service pour l'ascenseur de l'hôtel de ville et de la bibliothèque</t>
  </si>
  <si>
    <t>Réparation d'ascenseur - Hôtel de ville</t>
  </si>
  <si>
    <t>Impression des bulletins d'information 2019</t>
  </si>
  <si>
    <t>Autocollants de couloir - Loisirs</t>
  </si>
  <si>
    <t>Réhabilitation de la patinoire extérieure (l'annexe)</t>
  </si>
  <si>
    <t>Projet de Remplacement des lampadaires à DEL</t>
  </si>
  <si>
    <t>Installation des caméras CCA-Rec.</t>
  </si>
  <si>
    <t>Coût des frais de port et d'envoi pour les factures des taxes municipales 2019</t>
  </si>
  <si>
    <t>Sel de déglaçage - janvier-avril 2019</t>
  </si>
  <si>
    <t xml:space="preserve">Modernisation du système HVAC - hôtel de ville et bibliothèque </t>
  </si>
  <si>
    <t xml:space="preserve">Services professionnels - Modernisation du système HVAC - hôtel de ville et bibliothèque </t>
  </si>
  <si>
    <t>Déneigement Secteur Tertiaire nov. - déc. 2019</t>
  </si>
  <si>
    <t>Location de camions avec opérateurs - Déneigement nov. - déc. 2019</t>
  </si>
  <si>
    <t>Déneigement des rues secondaires nov. - déc. 2019</t>
  </si>
  <si>
    <t>Déneigement des rues principales nov. - déc. 2019</t>
  </si>
  <si>
    <t>Matériel électrique</t>
  </si>
  <si>
    <t>Collecte et transport des matières recyclables secondaires - jan-mar.</t>
  </si>
  <si>
    <t>Améliorations du système de commutation</t>
  </si>
  <si>
    <t>Réseau de câblage Aréna</t>
  </si>
  <si>
    <t>Modules émetteurs-récepteurs SFP</t>
  </si>
  <si>
    <t>Uniformes pour les programmes sportifs / Aréna</t>
  </si>
  <si>
    <t>Collecte et transport des déchets, résidus encombrants et des matières organiques Jan 2019</t>
  </si>
  <si>
    <t>Copies faites par des photocopieurs de bureau - départements divers</t>
  </si>
  <si>
    <t>Construction d'un terrain de Wiffle Ball dans le parc Irving Singerman</t>
  </si>
  <si>
    <t>Supply And Installation Mobile Shelving Cabinets - Archives of Urban Development Department</t>
  </si>
  <si>
    <t>ENGLISH</t>
  </si>
  <si>
    <t>FRENCH</t>
  </si>
  <si>
    <t>FOURNITURE ET LIVRAISON DE PRODUITS CHIMIQUES POUR PISCINES</t>
  </si>
  <si>
    <t>PIÈCES DE RECHANGE ET TRAITEMENT POUR PISCINES</t>
  </si>
  <si>
    <t>FOURNITURES DE PISCINE / CCA</t>
  </si>
  <si>
    <t>INSPECTION DE ROBOT DE PISCINE / RÉGLAGE / CCA</t>
  </si>
  <si>
    <t>ROBOT DE PISCINE EXTÉRIEURE</t>
  </si>
  <si>
    <t>WIBIT STEP ET RÉPARATIONS WIBIT / CCA</t>
  </si>
  <si>
    <t>FOURNITURES DE PISCINE / EXTÉRIEUR</t>
  </si>
  <si>
    <t>MAILLOTS DE BAIN ET T-SHIRTS ÉQUIPE DE NATATION / CCA</t>
  </si>
  <si>
    <t>FOURNITURES POUR LES PROGRAMMES DE PISCINE / CCA</t>
  </si>
  <si>
    <t>VÉLO AQUATIQUE HYDRORIDER / CCA</t>
  </si>
  <si>
    <t>2019 - AVIS DE GARANTIE N ° MTL-18-48409 / 2019.01.01-2020.01.01</t>
  </si>
  <si>
    <t>2019 - ASSURANCE DES INSTRUCTEURS</t>
  </si>
  <si>
    <t>2019-2020 CYBER RISQUE ET FRAIS UMQ /07.01.19-07.01.20</t>
  </si>
  <si>
    <t>CONTRAT DE COUPE DE LOTS VACANTS PUBLICS</t>
  </si>
  <si>
    <t>SERVICES TÉLÉPHONIQUES HÉBERGÉS - TÉLÉPHONES DES EMPLOYÉS</t>
  </si>
  <si>
    <t>RESTAURATION - DANSE D'HIVER</t>
  </si>
  <si>
    <t>LOCATIONS - DANSE D'HIVER</t>
  </si>
  <si>
    <t>RESTAURATION - GALA DE LA TROUPE DE THÉÂTRE DE CÔTE SAINT-LUC</t>
  </si>
  <si>
    <t>LOCATIONS - GALA DE LA TROUPE DE THÉÂTRE DE CÔTE SAINT-LUC</t>
  </si>
  <si>
    <t>SERVICES PROFESSIONNELS - RÉNOVATION DE L'ENVELOPPE DU BÂTIMENT DE L'HÔTEL DE VILLE</t>
  </si>
  <si>
    <t>RÉPARATION DU COMPRESSEUR ARÉNA</t>
  </si>
  <si>
    <t>TRAVAUX DE REMPLACEMENT DU PROJET DE SYSTÈME DE CVC DE L'HÔTEL DE VILLE ET DE LA BIBLIOTHÈQUE</t>
  </si>
  <si>
    <t>CONTRAT DE SERVICE DE MAINTENANCE HVAC CITY HALL</t>
  </si>
  <si>
    <t>FILTRES À AIR À DÉBIT DE CONTRÔLE HAUTE EFFICACITÉ - HÔTEL DE VILLE</t>
  </si>
  <si>
    <t>APPEL DE SERVICE - A / C CITY HALL</t>
  </si>
  <si>
    <t>TRAVAUX DE MAINTENANCE SYSTÈME DE CLIMATISATION HÔTEL DE VILLE</t>
  </si>
  <si>
    <t>VÉRIFICATION ET DIAGNOSTIC DU SYSTÈME HVAC</t>
  </si>
  <si>
    <t>ABONNEMENT D'UN AN À CREATIVE CLOUD ALL APPS</t>
  </si>
  <si>
    <t>CENTRE DE DONNÉES WINDOWS SERVER 2019</t>
  </si>
  <si>
    <t>TREND MICRO PROTECTION - ABONNEMENT ANNUEL</t>
  </si>
  <si>
    <t>CASQUES DE RÉALITÉ VIRTUELLE - BIBLIOTHÈQUE</t>
  </si>
  <si>
    <t>BASE PRÉFABRIQUÉE EN BÉTON - TRAVAUX PUBLICS</t>
  </si>
  <si>
    <t>BASE PRÉFABRIQUÉE EN BÉTON</t>
  </si>
  <si>
    <t>RECONSTRUCTION D'UN TROTTOIR - DIVERS EMPLACEMENTS</t>
  </si>
  <si>
    <t>ASPHALTE - TRAVAUX EXÉCUTÉS - SECTEUR PUBLIC</t>
  </si>
  <si>
    <t>CONTRÔLE DE L'ARGOUSIER ET RENATURALIZATION DES BOISÉS</t>
  </si>
  <si>
    <t>SEL DE RUES POUR NOVEMBRE-DÉCEMBRE 2019</t>
  </si>
  <si>
    <t>FOURNITURE D'ASPHALTE, DE ROCHE, DE POUSSIÈRE DE ROCHE ET D'ÉLIMINATION</t>
  </si>
  <si>
    <t>FOURNITURE DE ROCHE 0-3 / 4</t>
  </si>
  <si>
    <t>SUPPLY OF ROCK 3/4 AND ROCK DUST GOLDBERG PARK</t>
  </si>
  <si>
    <t>FOURNITURE DE ROCHE 3/4 ET POUSSIÈRE DE ROCHE PARC GOLDBERG</t>
  </si>
  <si>
    <t>FORMATION CONTINUE EMS 6 AU 6 FÉVRIER 2019</t>
  </si>
  <si>
    <t>FORMATION CONTINUE EMS 3 - 30 MARS 2019</t>
  </si>
  <si>
    <t>FORMATION INITIALE EMS / 3 AU 30 MARS 2019</t>
  </si>
  <si>
    <t>FORMATION INITIALE EMS / 1 - 27 AVRIL 2019</t>
  </si>
  <si>
    <t>FORMATION INITIALE EMS / 18 AOÛT - 14 SEPTEMBRE</t>
  </si>
  <si>
    <t>SOLUTION DE TRANSFERT D'APPEL AVEC HSPA / 19.01.01-19.12.31</t>
  </si>
  <si>
    <t>VILLES INTELLIGENTES - SERVICES PROFESSIONNELS /  JANVIER &amp; FÉVRIER 2019</t>
  </si>
  <si>
    <t>VILLES INTELLIGENTES - SERVICES PROFESSIONNELS / MARS &amp; AVRIL 2019</t>
  </si>
  <si>
    <t>VILLES INTELLIGENTES - SERVICES PROFESSIONNELS / 50% DE MAI 2019</t>
  </si>
  <si>
    <t>ACHATS D'ORDINATEURS PORTABLES</t>
  </si>
  <si>
    <t>POSTE DE TRAVAIL D'INGÉNIERIE POUR CAD</t>
  </si>
  <si>
    <t>ACHATS D'ORDINATEURS DE BUREAU</t>
  </si>
  <si>
    <t>REMPLACEMENTS DE MONITEURS PC</t>
  </si>
  <si>
    <t>ACHATS D'ORDINATEURS - REMPLACEMENTS</t>
  </si>
  <si>
    <t>ACHATS D'ORDINATEURS PORTABLES - LOISIRS</t>
  </si>
  <si>
    <t>SERVICES PROFESSIONNELS - AUDIT DE FIN D'EXERCICE 2018</t>
  </si>
  <si>
    <t>HONORAIRES - RAPPORT DE L'AUDITEUR INDÉPENDANT DE TECQ</t>
  </si>
  <si>
    <t>CÂBLAGE BIBLIOTHÈQUE</t>
  </si>
  <si>
    <t>FOURNITURES D'IMPRESSION DE CARTES D'IDENTITÉ</t>
  </si>
  <si>
    <t>CONTRÔLE D'ACCÈS - MIGRATION DE S2 À KANTECH</t>
  </si>
  <si>
    <t>INSTALLATION DES CAMÉRAS CCA-REC.</t>
  </si>
  <si>
    <t>APPROVISIONNEMENT, TRANSPORT, DISTRIBUTION ET ÉQUILIBRAGE DE CHARGE - GAZ NATUREL</t>
  </si>
  <si>
    <t>TEST DE QUALITÉ DE L'AIR</t>
  </si>
  <si>
    <t>APPEL DE SERVICE - UNITÉ DE CLIMATISATION SALLE DES SERVEURS - LOISIRS</t>
  </si>
  <si>
    <t>MAINTENANCE DU SYSTÈME HVAC - CCA ET AUTRES PETITS BÂTIMENTS DE LA VILLE</t>
  </si>
  <si>
    <t>APPEL DE SERVICE -  UNITÉ DE CLIMATISATION GYMNASE</t>
  </si>
  <si>
    <t>APPEL DE SERVICE - SYSTÈME HVAC - LOISIRS</t>
  </si>
  <si>
    <t>PEINTURE DES LIGNES SUR CERTAINES RUES DE LA VILLE 2019</t>
  </si>
  <si>
    <t>BANCS ET PANIER À REBUTS - PARC ISADORE GOLDBERG</t>
  </si>
  <si>
    <t>BANCS ET PANIER À REBUTS - PARC REMBRANDT</t>
  </si>
  <si>
    <t>BANCS DE PARC</t>
  </si>
  <si>
    <t>ACHAT D'UNIFORMES ET DES MANTEAUX D'HIVER POUR LES EMPLOYÉS COLS BLEUS</t>
  </si>
  <si>
    <t>BOOTS FOR PUBLIC SECURITY 2019</t>
  </si>
  <si>
    <t>BOTTES POUR LA SÉCURITÉ PUBLIQUE 2019</t>
  </si>
  <si>
    <t>UNIFORMES EMPLOYÉS COLS BLEUS 2019 (PARCS ET LOISIRS)</t>
  </si>
  <si>
    <t>COMMANDE DE T-SHIRTS - FÊTE DU CANADA - LOISIRS</t>
  </si>
  <si>
    <t>MANTEAUX D'HIVER - EMPLOYÉS COLS BLEUS</t>
  </si>
  <si>
    <t>MANTEAUX D'HIVER - EMPLOYÉS COLS BLEUS (PARCS ET LOISIRS)</t>
  </si>
  <si>
    <t>FRAIS D'ADHÉSION POUR LES MAÎTRES NAGEURS</t>
  </si>
  <si>
    <t>FRAIS D'ADHÉSION POUR LES CHAMPIONNATS DES MAÎTRES NAGEURS DU 26 AU 29 AVRIL</t>
  </si>
  <si>
    <t>FRAIS D'AFFILIATION / SEPTEMBRE 2019 - AOÛT 2020</t>
  </si>
  <si>
    <t>SERVICES PROFESSIONNELS ÉLABORATION DE PLANS ET DE SPÉCIFICATIONS - LUMIÈRES DE RUE DEL</t>
  </si>
  <si>
    <t>PRODUCTION DE FACTURES DES TAXES MUNICIPALES 2019</t>
  </si>
  <si>
    <t>COÛT DES FRAIS DE PORT ET D'ENVOI POUR LES FACTURES DES TAXES MUNICIPALES 2019</t>
  </si>
  <si>
    <t>IMPRESSION DES FORMULAIRES DE CONTRAVENTIONS DE STATIONNEMENT -  SÉCURITÉ PUBLIQUE</t>
  </si>
  <si>
    <t>SERVICES PROFESSIONNELS FEUX DE CIRCULATION</t>
  </si>
  <si>
    <t>FOURNITURES DE BUREAU - LOISIRS</t>
  </si>
  <si>
    <t>MEUBLES - CCA</t>
  </si>
  <si>
    <t>MEUBLES - LOISIRS</t>
  </si>
  <si>
    <t>ACHAT D'UN CAMION ROLL OFF</t>
  </si>
  <si>
    <t>ACHAT D'UN TRACTEUR À HERBE</t>
  </si>
  <si>
    <t>RÉNOVATION ESPACE BUREAUX - SERVICE D'URBANISME</t>
  </si>
  <si>
    <t>SERVICES PROFESSIONNELS: PLANS, DEVIS, SUPERVISION LUMIÈRES TERRAIN DE BASEBALL PARC KIRWAN</t>
  </si>
  <si>
    <t>FRAIS DE MAINTENANCE ET D'HÉBERGEMENT - SIERRA SOFTWARE - BIBLIOTHÈQUE</t>
  </si>
  <si>
    <t>ACHAT DE BACS BRUNS</t>
  </si>
  <si>
    <t>LOCATION DE BULLDOZERS AVEC OPÉRATEURS - DÉNEIGEMENT JANVIER - AVRIL 2019</t>
  </si>
  <si>
    <t>LOCATION DE PELLES MÉCANIQUES AVEC OPÉRATEURS - DÉNEIGEMENT JANVIER - AVRIL 2019</t>
  </si>
  <si>
    <t>LOCATION DE TRACTEURS - DÉNEIGEMENT</t>
  </si>
  <si>
    <t>LOCATION DE TRACTEUR ET DE PELLES - DÉNEIGEMENT</t>
  </si>
  <si>
    <t>LOCATION DE BULLDOZERS AVEC OPÉRATEURS - DÉNEIGEMENT</t>
  </si>
  <si>
    <t>SUPPLY AND INSTALLATION MOBILE SHELVING CABINETS - ARCHIVES OF URBAN DEVELOPMENT DEPARTMENT</t>
  </si>
  <si>
    <t>ACHAT ET INSTALLATION D’ARMOIRES DE RANGEMENT MOBILES POUR LES ARCHIVES DU SERVICE DE DÉVELOPPEMENT URBAIN</t>
  </si>
  <si>
    <t>SEL DE DÉGLAÇAGE - JANVIER-AVRIL 2019</t>
  </si>
  <si>
    <t>PANNEAUX POUR DIVERS EMPLACEMENTS DE LA VILLE</t>
  </si>
  <si>
    <t>PANNEAUX DE BIENVENUE</t>
  </si>
  <si>
    <t>PANNEAUX DANS LE PARC TRUDEAU</t>
  </si>
  <si>
    <t xml:space="preserve">MODERNISATION DU SYSTÈME HVAC - HÔTEL DE VILLE ET BIBLIOTHÈQUE </t>
  </si>
  <si>
    <t xml:space="preserve">SERVICES PROFESSIONNELS - MODERNISATION DU SYSTÈME HVAC - HÔTEL DE VILLE ET BIBLIOTHÈQUE </t>
  </si>
  <si>
    <t>SERVICES PROFESSIONNELS - INSPECTION DES CONDUITS D'AIR</t>
  </si>
  <si>
    <t>SERVICES PROFESSIONNELS - ÉVALUATION ET ANALYSE DES CONDUITS D'AIR DE L'HÔTEL DE VILLE</t>
  </si>
  <si>
    <t>DÉNEIGEMENT SECTEUR TERTIAIRE - JANVIER-AVRIL 2019</t>
  </si>
  <si>
    <t>LOCATION DE NIVELEUSES AVEC OPÉRATEURS</t>
  </si>
  <si>
    <t>DÉNEIGEMENT SECTEUR TERTIAIRE NOV. - DÉC. 2019</t>
  </si>
  <si>
    <t>LOCATION DE CAMIONS AVEC OPÉRATEURS - DÉNEIGEMENT JANVIER - AVRIL 2019</t>
  </si>
  <si>
    <t>LOCATION DE CAMIONS AVEC OPÉRATEURS - DÉNEIGEMENT NOV. - DÉC. 2019</t>
  </si>
  <si>
    <t>CONSTRUCTION D'UNE STRUCTURE GALVANISÉE - DÔME DES TRAVAUX PUBLICS</t>
  </si>
  <si>
    <t>DÉNEIGEMENT DES RUES PRINCIPALES JANVIER À AVRIL 2019</t>
  </si>
  <si>
    <t>DÉNEIGEMENT DES RUES SECONDAIRES JANVIER À AVRIL 2019</t>
  </si>
  <si>
    <t>DÉNEIGEMENT DES RUES SECONDAIRES NOV. - DÉC. 2019</t>
  </si>
  <si>
    <t>DÉNEIGEMENT DES RUES PRINCIPALES NOV. - DÉC. 2019</t>
  </si>
  <si>
    <t>ACHAT DE DIESEL</t>
  </si>
  <si>
    <t>ACHAT DE FLEURS ANNUELLES 2019</t>
  </si>
  <si>
    <t>SERVICES DE CONCIERGERIE À L'HÔTEL DE VILLE, PW, PS, BIBLIOTHÈQUE 2019</t>
  </si>
  <si>
    <t>NETTOYAGE ANNUEL - HÔTEL DE VILLE, PW, PS ET BIBLIOTHÈQUE 2019</t>
  </si>
  <si>
    <t>SERVICES PROFESSIONNELS - RÉHABILITATION ARÉNA</t>
  </si>
  <si>
    <t>PLANTATION D'ARBRES - EMPLACEMENTS DIVERS</t>
  </si>
  <si>
    <t>RÉNOVER LE PATAUGEOIRE À PARC MCDOWELL</t>
  </si>
  <si>
    <t>INSTALLATION D'UN BOÎTIER VORTEX A/C AU PARC TRUDEAU</t>
  </si>
  <si>
    <t>MATÉRIEL ÉLECTRIQUE</t>
  </si>
  <si>
    <t>UNITÉ DE CHAUFFAGE - BIBLIOTHÈQUE</t>
  </si>
  <si>
    <t>ÉQUIPEMENT ÉLECTRIQUE</t>
  </si>
  <si>
    <t>RÉHABILITATION RUE SMART ET CHEMIN EMERSON</t>
  </si>
  <si>
    <t>COLLECTE ET TRANSPORT DES MATIÈRES RECYCLABLES SECONDAIRES - JAN-MAR.</t>
  </si>
  <si>
    <t>COLLECTE ET TRANSPORT DES MATIÈRES RECYCLABLES SECONDAIRES - AVRIL-DÉCEMBRE</t>
  </si>
  <si>
    <t>ENTRETIEN ET SERVICES POUR LES COURTS DE TENNIS</t>
  </si>
  <si>
    <t>ACHAT D'UNE BOÎTE CHAUFFANTE À ASPHALTE</t>
  </si>
  <si>
    <t>VOILA - CONTRAT DE MAINTENANCE</t>
  </si>
  <si>
    <t>MODULE DE GESTION DE L'INVENTAIRE ENVIRONNEMENTAL</t>
  </si>
  <si>
    <t>LICENCE ET ASSISTANCE LOGICIELLES PRINCIPALES</t>
  </si>
  <si>
    <t>SYSTÈME DE SORTIES D'INVENTAIRE MOBILE</t>
  </si>
  <si>
    <t>LOI 122 GESTION DES SOUS-CATÉGORIES</t>
  </si>
  <si>
    <t>MODULE DE SORTIES D'INVENTAIRE MOBILE - LICENCE</t>
  </si>
  <si>
    <t>SERVICES D'ENTRETIEN POUR LES PISCINES INTÉRIEURES</t>
  </si>
  <si>
    <t>SERVICES D'ENTRETIEN POUR LA PISCINE DU CLUB DE TENNIS</t>
  </si>
  <si>
    <t>SERVICES D'ENTRETIEN POUR LA PISCINE EXTÉRIEURE</t>
  </si>
  <si>
    <t>ACHAT D'UNE L’ACHAT D’UNE ESSOUCHEUSE</t>
  </si>
  <si>
    <t>PRODUITS SANITAIRES</t>
  </si>
  <si>
    <t>ACHAT DE LICENCES SERVEUR</t>
  </si>
  <si>
    <t>AMÉLIORATIONS DU SYSTÈME DE COMMUTATION</t>
  </si>
  <si>
    <t>RÉSEAU DE CÂBLAGE ARÉNA</t>
  </si>
  <si>
    <t>MODULES ÉMETTEURS-RÉCEPTEURS SFP</t>
  </si>
  <si>
    <t>UNIFORMES POUR LES PROGRAMMES SPORTIFS / ARÉNA</t>
  </si>
  <si>
    <t>UNIFORMES DE PISCINE - CCA</t>
  </si>
  <si>
    <t>UNIFORMES POUR LE CAMP DE JOUR</t>
  </si>
  <si>
    <t>UNIFORMES - POLOS</t>
  </si>
  <si>
    <t>ACHAT D'UN SYSTÈME DE GESTION DU CARBURANT</t>
  </si>
  <si>
    <t>COLLECTE ET TRANSPORT DES DÉCHETS, RÉSIDUS ENCOMBRANTS ET DES MATIÈRES ORGANIQUES JAN 2019</t>
  </si>
  <si>
    <t>ÉLIMINATION DES DÉCHETS - BALAYEUSES DE RUE ET DÉPÔT DE NEIGE</t>
  </si>
  <si>
    <t>TÉLÉPHONES CELLULAIRES / 2019.01.25-2019.02.24</t>
  </si>
  <si>
    <t>TÉLÉPHONES CELLULAIRES / 2019.02.25-2019.03.24</t>
  </si>
  <si>
    <t>TÉLÉPHONES CELLULAIRES / 2019.05.25-2019.06.24</t>
  </si>
  <si>
    <t>TÉLÉPHONES CELLULAIRES / 2019.04.25-2019.05.24</t>
  </si>
  <si>
    <t>TÉLÉPHONES CELLULAIRES / 2019.06.25-2019.07.24</t>
  </si>
  <si>
    <t>TÉLÉPHONES CELLULAIRES / 2019.07.25-2019.08.24</t>
  </si>
  <si>
    <t>TÉLÉPHONES CELLULAIRES / 2019.08.25-2019.09.24</t>
  </si>
  <si>
    <t>TÉLÉPHONES CELLULAIRES / 2019.09.25-2019.10.24</t>
  </si>
  <si>
    <t>TÉLÉPHONES CELLULAIRES / 2019.10.25-2019.11.24</t>
  </si>
  <si>
    <t>TÉLÉPHONES CELLULAIRES / 2019.11.25-2019.12.24</t>
  </si>
  <si>
    <t>G SUITE CONTRACT</t>
  </si>
  <si>
    <t>CONTRAT G SUITE</t>
  </si>
  <si>
    <t>G SUITE EMAIL SERVICES</t>
  </si>
  <si>
    <t>SERVICES DE MESSAGERIE G SUITE</t>
  </si>
  <si>
    <t>INSTALLATION DE SYSTÈME A / C - SMU</t>
  </si>
  <si>
    <t>INSTALLATION A / C / SYSTÈME DE CHAUFFAGE CASERNE DE POMPIERS</t>
  </si>
  <si>
    <t>ABATTAGE D'ARBRES INFESTÉS</t>
  </si>
  <si>
    <t>COPIES FAITES PAR DES PHOTOCOPIEURS DE BUREAU - DÉPARTEMENTS DIVERS</t>
  </si>
  <si>
    <t>SERVICES PAYANTS - CONTRAT DE GESTION DU RÉSEAU D'AQUEDUC ET D'ÉGOUT DE LA VILLE</t>
  </si>
  <si>
    <t>SERVICE DE BASE - CONTRAT DE GESTION DU RÉSEAU D'AQUEDUC ET D'ÉGOUT DE LA VILLE</t>
  </si>
  <si>
    <t>SERVICES PROFESSIONNELS - ANALYSE DE L'EAU</t>
  </si>
  <si>
    <t>POMPAGE ET NETTOYAGE DU SÉPARATEUR D'HUILE POUR TRAVAUX PUBLICS</t>
  </si>
  <si>
    <t>SERVICES PROFESSIONNELS - INSPECTION STRUCTURELLE DES LUMIÈRES AUX TERRAINS DE BASEBALL DU PARC KIRWAN</t>
  </si>
  <si>
    <t>SERVICES PROFESSIONNELS - CONSTRUCTION D'UN TERRAIN DE VOLLEYBALL DANS LE PARC TRUDEAU</t>
  </si>
  <si>
    <t>SYNCHRONISATION DES FEUX DE CIRCULATION SUR LE BOULEVARD CAVENDISH</t>
  </si>
  <si>
    <t>INSPECTION ET VÉRIFICATION DES ÉQUIPEMENTS ÉLECTRIQUES ENDOMMAGÉS</t>
  </si>
  <si>
    <t>INSTALLATION DE LAMPADAIRES</t>
  </si>
  <si>
    <t>INGÉNIERIE ET CONCEPTION - PLATE-FORME GRUE</t>
  </si>
  <si>
    <t>ACHAT D'UN CONTENEUR DE 40 VERGES POUR LES TRAVAUX PUBLICS</t>
  </si>
  <si>
    <t>CONTRÔLE D'ACCÈS - MIGRATION VERS UN SERVEUR LOCAL - BIBLIOTHÈQUE</t>
  </si>
  <si>
    <t>SERVICES D'HÉBERGEMENT</t>
  </si>
  <si>
    <t>OUVRE-PORTE AUTOMATIQUE DES TOILETTES DU SOUS-SOL - HÔTEL DE VILLE</t>
  </si>
  <si>
    <t>REMPLACEMENT DE PORTE - CCA</t>
  </si>
  <si>
    <t>CONSTRUCTION D'UN TERRAIN DE WIFFLE BALL DANS LE PARC IRVING SINGERMAN</t>
  </si>
  <si>
    <t>FOURNITURES ET INSTALLATION DE GRADINS TERRAIN DE BASEBALL</t>
  </si>
  <si>
    <t>MEUBLES ET PARAPLUIES - AMÉLIORATIONS AUX PETITS PARCS</t>
  </si>
  <si>
    <t>ÉQUIPEMENT DE JEU -PARCS</t>
  </si>
  <si>
    <t>ABRI SOLAIRE POUR LE PARC ERIC HELFIELD</t>
  </si>
  <si>
    <t>ÉQUIPEMENT DE JEU PARC GOLDBERG</t>
  </si>
  <si>
    <t>VASES À FLEURS EN BÉTON</t>
  </si>
  <si>
    <t>CLIP DE LEVAGE POUR MEUBLES EN BÉTON</t>
  </si>
  <si>
    <t>PORTE-VÉLOS GALVANISÉS</t>
  </si>
  <si>
    <t>AMEUBLEMENT DE PISCINE - SPORTS - CCA</t>
  </si>
  <si>
    <t>CONTRAT DE SERVICE POUR L'ASCENSEUR CCA 2019</t>
  </si>
  <si>
    <t>CONTRAT DE SERVICE POUR L'ASCENSEUR DE L'HÔTEL DE VILLE ET DE LA BIBLIOTHÈQUE</t>
  </si>
  <si>
    <t>RÉPARATION D'ASCENSEUR - HÔTEL DE VILLE</t>
  </si>
  <si>
    <t>BROCHURES PRINTEMPS / ÉTÉ - BIBLIOTHÈQUE</t>
  </si>
  <si>
    <t>IMPRESSION DES BULLETINS D'INFORMATION 2019</t>
  </si>
  <si>
    <t>BROCHURES AUTOMNE / HIVER - LOISIRS</t>
  </si>
  <si>
    <t>BROCHURES AUTOMNE / HIVER - BIBLIOTHÈQUE</t>
  </si>
  <si>
    <t>AUTOCOLLANTS DE COULOIR - LOISIRS</t>
  </si>
  <si>
    <t>RÉHABILITATION DE L'ARÉNA SAMUEL MOSKOVITCH</t>
  </si>
  <si>
    <t>RÉHABILITATION DE LA PATINOIRE EXTÉRIEURE (L'ANNEXE)</t>
  </si>
  <si>
    <t>REMPLACEMENT DES LAMPADAIRES À DEL (PHASE 1)</t>
  </si>
  <si>
    <t>PROJET DE REMPLACEMENT DES LAMPADAIRES À DEL</t>
  </si>
  <si>
    <t>ACHAT D'UNE CAMIONNETTE</t>
  </si>
  <si>
    <t>ACHAT DE FOURGONS UTILITAIRES</t>
  </si>
  <si>
    <t>capital project</t>
  </si>
  <si>
    <t>BRIS D'UNE CONDUITE D'EAU / RUE ELDRIDGE</t>
  </si>
  <si>
    <t>Contract Amount ($)</t>
  </si>
  <si>
    <t>Montant du contrat ($)</t>
  </si>
  <si>
    <t>9372-2171 QUEBEC INC - CATALOGNA CONSTRUCTION</t>
  </si>
  <si>
    <t>RENEWAL ACCIDENT INSURANCE/01.01.2020-01.01.2021</t>
  </si>
  <si>
    <t>BEGIN REGIS</t>
  </si>
  <si>
    <t>CONSTRUCTION MORIVAL</t>
  </si>
  <si>
    <t>ITI - INTELLIGENCE TI</t>
  </si>
  <si>
    <t>LIBRAIRIE CLIO</t>
  </si>
  <si>
    <t>QUADIENT CANADA LTD</t>
  </si>
  <si>
    <t>USD GLOBAL INC</t>
  </si>
  <si>
    <t>AXIA SERVICES</t>
  </si>
  <si>
    <t>FEES/PROPERTY DAMAGE</t>
  </si>
  <si>
    <t>CONTRACT FOR CUTTING OF GRASS ON VACANT LOTS</t>
  </si>
  <si>
    <t>HOSTED VOIP SERVICES</t>
  </si>
  <si>
    <t>HOSTED TELEPHONE SERVICES</t>
  </si>
  <si>
    <t>FURNITURE - LIBRARY</t>
  </si>
  <si>
    <t>PURCHASE OF HARDWARE - AUDIO CONFERENCING</t>
  </si>
  <si>
    <t>PURCHASE OF PICNIC TABLES AND PARK BENCHES</t>
  </si>
  <si>
    <t>BOOKS FOR LIBRARY</t>
  </si>
  <si>
    <t>COLLECTION AND TRANSPORT OF WASTE, BULKY WASTE AND ORGANIC MATERIALS</t>
  </si>
  <si>
    <t>PUMPING AND CLEANING THE GARAGE DRAINS</t>
  </si>
  <si>
    <t>TREE PLANTING</t>
  </si>
  <si>
    <t>MAINTENANCE SERVICES FOR THE RECYCLING BINS</t>
  </si>
  <si>
    <t>RENOUVELLEMENT DE L'ASSURANCE ACCIDENT/01.01.2020-01.01.2021</t>
  </si>
  <si>
    <t>SERVICES DE CONCIERGERIE À L'HÔTEL DE VILLE, TP, SP, BIBLIOTHÈQUE 2020</t>
  </si>
  <si>
    <t>CONTRAT DE COUPE L'HERBE SUR LES LOTS VACANTS PUBLICS</t>
  </si>
  <si>
    <t>SERVICES TÉLÉPHONIQUES HÉBERGÉS</t>
  </si>
  <si>
    <t>SERVICES HÉBERGÉS - VOIP</t>
  </si>
  <si>
    <t>RECONSTRUCTION DES TROTTOIRS - EMPLACEMENTS DIVERS</t>
  </si>
  <si>
    <t>SEL DE RUES EN VRAC POUR JANV. - AVR. 2020</t>
  </si>
  <si>
    <t>HONORAIRES/DOMMAGE PROPRIÉTÉ</t>
  </si>
  <si>
    <t>SEL DE RUES EN VRAC POUR NOV. - DÉC. 2020</t>
  </si>
  <si>
    <t>ACHAT DE TABLES DE PIQUE-NIQUE ET DE BANCS DE PARC</t>
  </si>
  <si>
    <t xml:space="preserve">LIVRES POUR LA BIBLIOTHÈQUE </t>
  </si>
  <si>
    <t>COLLECTE ET TRANSPORT DES MATIÈRES RECYCLABLES SECONDAIRES</t>
  </si>
  <si>
    <t>COLLECTE ET TRANSPORT DES DÉCHETS, RÉSIDUS ENCOMBRANTS ET DES MATIÈRES ORGANIQUES</t>
  </si>
  <si>
    <t>SERVICES PROFESSIONNELS - RÉNOVATION DES PARCS KIRWAN ET LEVINE</t>
  </si>
  <si>
    <t>PLANTATION D'ARBRES</t>
  </si>
  <si>
    <t>SERVICES D'ENTRETIEN POUR LES BACS DE RECYCLAGE</t>
  </si>
  <si>
    <t xml:space="preserve">ACHAT DE MATÉRIEL - AUDIOCONFÉRENCE </t>
  </si>
  <si>
    <t>POMPAGE ET NETTOYAGE DES DRAINS DU GARAGE</t>
  </si>
  <si>
    <t>Total pour le fournisseur : 9372-2171 QUEBEC INC - CATALOGNA CONSTRUCTION</t>
  </si>
  <si>
    <t>Total pour le fournisseur : ALDEST INC</t>
  </si>
  <si>
    <t>Total pour le fournisseur : AXIA SERVICES</t>
  </si>
  <si>
    <t>Total pour le fournisseur : B.F.LORENZETTI + ASSOC. INC.</t>
  </si>
  <si>
    <t>Total pour le fournisseur : BEGIN REGIS</t>
  </si>
  <si>
    <t>Total pour le fournisseur : BELANGER SAUVE</t>
  </si>
  <si>
    <t>Total pour le fournisseur : BELL CANADA</t>
  </si>
  <si>
    <t>Total pour le fournisseur : CARMICHAEL LTÉE</t>
  </si>
  <si>
    <t>Total pour le fournisseur : COJALAC INC</t>
  </si>
  <si>
    <t>Total pour le fournisseur : COMITÉ ECOLOGIQUE DU GRAND MONTREAL - CEGM</t>
  </si>
  <si>
    <t>Total pour le fournisseur : COMPASS MINERALS CANADA CORP.</t>
  </si>
  <si>
    <t>Total pour le fournisseur : CONSTRUCTION DJL INC.</t>
  </si>
  <si>
    <t>Total pour le fournisseur : CONSTRUCTION MORIVAL</t>
  </si>
  <si>
    <t>Total pour le fournisseur : DELL CANADA INC.</t>
  </si>
  <si>
    <t>Total pour le fournisseur : DELOITTE</t>
  </si>
  <si>
    <t>Total pour le fournisseur : ENERGIE VALERO INC.</t>
  </si>
  <si>
    <t>Total pour le fournisseur : ENERGIR</t>
  </si>
  <si>
    <t>Total pour le fournisseur : ENTREPRISE T.R.A. (2011) INC.</t>
  </si>
  <si>
    <t>Total pour le fournisseur : EQUIPARC MANUFACTURIER D'EQUIPEMENT DE PARC INC.</t>
  </si>
  <si>
    <t>Total pour le fournisseur : GLOBAL UPHOLSTERY CO. INC.</t>
  </si>
  <si>
    <t>Total pour le fournisseur : INNOVATIVE INTERFACES GLOBAL LTD</t>
  </si>
  <si>
    <t>Total pour le fournisseur : ITI - INTELLIGENCE TI</t>
  </si>
  <si>
    <t>Total pour le fournisseur : J. RICHARD GAUTHIER INC. LOCATION DE MACHINERIE</t>
  </si>
  <si>
    <t>Total pour le fournisseur : LES ENTREPRISES CANBEC CONSTRUCTION INC.</t>
  </si>
  <si>
    <t>Total pour le fournisseur : LES ENTREPRISES MARC LEGAULT</t>
  </si>
  <si>
    <t>Total pour le fournisseur : LES PAVAGES CEKA INC</t>
  </si>
  <si>
    <t>Total pour le fournisseur : LES PETROLES PARKLAND</t>
  </si>
  <si>
    <t>Total pour le fournisseur : LIBRAIRIE CLIO</t>
  </si>
  <si>
    <t>Total pour le fournisseur : NRJ ENVIRONNEMENT ROUTIER INC. (ISO 9002)</t>
  </si>
  <si>
    <t>Total pour le fournisseur : PAYSAGISTE STRATHMORE LANDSCAPING</t>
  </si>
  <si>
    <t>Total pour le fournisseur : PC-COURT LTEE</t>
  </si>
  <si>
    <t>Total pour le fournisseur : PG SOLUTIONS INC.</t>
  </si>
  <si>
    <t>Total pour le fournisseur : PRESCOTT S.M.INC</t>
  </si>
  <si>
    <t>Total pour le fournisseur : QUADIENT CANADA LTD</t>
  </si>
  <si>
    <t>Total pour le fournisseur : RCI ENVIRONNEMENT INC./DIV. DE WM QUEBEC INC</t>
  </si>
  <si>
    <t>Total pour le fournisseur : RECYCLAGE NOTRE-DAME INC.</t>
  </si>
  <si>
    <t>Total pour le fournisseur : SIMO MANAGEMENT</t>
  </si>
  <si>
    <t>Total pour le fournisseur : STANTEC EXPERTS-CONSEILS LTEE</t>
  </si>
  <si>
    <t>Total pour le fournisseur : TECHNIPARC (DIV. 9032-2454 QUEBEC.INC)</t>
  </si>
  <si>
    <t>Total pour le fournisseur : TLC GLOBAL IMPRESSION</t>
  </si>
  <si>
    <t>Total pour le fournisseur : TROIS DIAMANTS AUTOS (1987) LTEE</t>
  </si>
  <si>
    <t>Total pour le fournisseur : USD GLOBAL INC</t>
  </si>
  <si>
    <t>Total for the supplier: 9372-2171 QUEBEC INC - CATALOGNA CONSTRUCTION</t>
  </si>
  <si>
    <t>Total for the supplier: ALDEST INC</t>
  </si>
  <si>
    <t>Total for the supplier: AXIA SERVICES</t>
  </si>
  <si>
    <t>Total for the supplier: B.F.LORENZETTI + ASSOC. INC.</t>
  </si>
  <si>
    <t>Total for the supplier: BEGIN REGIS</t>
  </si>
  <si>
    <t>Total for the supplier: BELANGER SAUVE</t>
  </si>
  <si>
    <t>Total for the supplier: BELL CANADA</t>
  </si>
  <si>
    <t>Total for the supplier: CARMICHAEL LTÉE</t>
  </si>
  <si>
    <t>Total for the supplier: COJALAC INC</t>
  </si>
  <si>
    <t>Total for the supplier: COMITÉ ECOLOGIQUE DU GRAND MONTREAL - CEGM</t>
  </si>
  <si>
    <t>Total for the supplier: COMPASS MINERALS CANADA CORP.</t>
  </si>
  <si>
    <t>Total for the supplier: CONSTRUCTION DJL INC.</t>
  </si>
  <si>
    <t>Total for the supplier: CONSTRUCTION MORIVAL</t>
  </si>
  <si>
    <t>Total for the supplier: DELL CANADA INC.</t>
  </si>
  <si>
    <t>Total for the supplier: DELOITTE</t>
  </si>
  <si>
    <t>Total for the supplier: ENERGIE VALERO INC.</t>
  </si>
  <si>
    <t>Total for the supplier: ENERGIR</t>
  </si>
  <si>
    <t>Total for the supplier: ENTREPRISE T.R.A. (2011) INC.</t>
  </si>
  <si>
    <t>Total for the supplier: EQUIPARC MANUFACTURIER D'EQUIPEMENT DE PARC INC.</t>
  </si>
  <si>
    <t>Total for the supplier: GLOBAL UPHOLSTERY CO. INC.</t>
  </si>
  <si>
    <t>Total for the supplier: INNOVATIVE INTERFACES GLOBAL LTD</t>
  </si>
  <si>
    <t>Total for the supplier: ITI - INTELLIGENCE TI</t>
  </si>
  <si>
    <t>Total for the supplier: J. RICHARD GAUTHIER INC. LOCATION DE MACHINERIE</t>
  </si>
  <si>
    <t>Total for the supplier: LES ENTREPRISES CANBEC CONSTRUCTION INC.</t>
  </si>
  <si>
    <t>Total for the supplier: LES ENTREPRISES MARC LEGAULT</t>
  </si>
  <si>
    <t>Total for the supplier: LES PAVAGES CEKA INC</t>
  </si>
  <si>
    <t>Total for the supplier: LES PETROLES PARKLAND</t>
  </si>
  <si>
    <t>Total for the supplier: LIBRAIRIE CLIO</t>
  </si>
  <si>
    <t>Total for the supplier: NRJ ENVIRONNEMENT ROUTIER INC. (ISO 9002)</t>
  </si>
  <si>
    <t>Total for the supplier: PAYSAGISTE STRATHMORE LANDSCAPING</t>
  </si>
  <si>
    <t>Total for the supplier: PC-COURT LTEE</t>
  </si>
  <si>
    <t>Total for the supplier: PG SOLUTIONS INC.</t>
  </si>
  <si>
    <t>Total for the supplier: PRESCOTT S.M.INC</t>
  </si>
  <si>
    <t>Total for the supplier: QUADIENT CANADA LTD</t>
  </si>
  <si>
    <t>Total for the supplier: RCI ENVIRONNEMENT INC./DIV. DE WM QUEBEC INC</t>
  </si>
  <si>
    <t>Total for the supplier: RECYCLAGE NOTRE-DAME INC.</t>
  </si>
  <si>
    <t>Total for the supplier: SIMO MANAGEMENT</t>
  </si>
  <si>
    <t>Total for the supplier: STANTEC EXPERTS-CONSEILS LTEE</t>
  </si>
  <si>
    <t>Total for the supplier: TECHNIPARC (DIV. 9032-2454 QUEBEC.INC)</t>
  </si>
  <si>
    <t>Total for the supplier: TLC GLOBAL IMPRESSION</t>
  </si>
  <si>
    <t>Total for the supplier: TROIS DIAMANTS AUTOS (1987) LTEE</t>
  </si>
  <si>
    <t>Total for the supplier: USD GLOBAL INC</t>
  </si>
  <si>
    <t>Incl. toutes les taxes applicables</t>
  </si>
  <si>
    <t>9222-4237 QUEBEC INC.</t>
  </si>
  <si>
    <t>RENEWAL/CYBER RISQUES + UMQ FRAIS /07.01.21-07.01.22</t>
  </si>
  <si>
    <t>CARGILL SALT SEL CARGILL</t>
  </si>
  <si>
    <t>CHAREX INC.</t>
  </si>
  <si>
    <t>CLOTURES CENTRALE</t>
  </si>
  <si>
    <t>POURING TWO CONCRETE SLABS - FLETCHER PARK</t>
  </si>
  <si>
    <t>CONSTRUCTION CAMARA / 6742114 CANADA INC.</t>
  </si>
  <si>
    <t>DE SOUSA - 4042077 CANADA INC.</t>
  </si>
  <si>
    <t>ELITE MEDIC INC.</t>
  </si>
  <si>
    <t>FAUTEUX MINI MOTEUR</t>
  </si>
  <si>
    <t>GROUPE SOLULAN INC</t>
  </si>
  <si>
    <t>GYM PLUS - EQUIPEMENT DE GYMNASE</t>
  </si>
  <si>
    <t>INNOVISION+</t>
  </si>
  <si>
    <t>IPL NORTH AMERICA INC.</t>
  </si>
  <si>
    <t>JACQUES OLIVIER FORD INC</t>
  </si>
  <si>
    <t>PURCHASE OF TWO UTILITY  HYBRID VEHICULE - POLICE INTERCEPTOR</t>
  </si>
  <si>
    <t>LAURIN LAURIN (1991) INC</t>
  </si>
  <si>
    <t>KILDARE/KELLERT - WESTOVER/WESTMINSTER TRAFFIC LIGHTS</t>
  </si>
  <si>
    <t>LE GROUPE CIVITAS INC.</t>
  </si>
  <si>
    <t>FENCE REPAIR - FLETCHER PARK</t>
  </si>
  <si>
    <t>REFURBISHING OF KIRWAN PARK &amp; CONSTRUCTION OF A CHALET</t>
  </si>
  <si>
    <t>LES JARDINS W.G. CHARLEBOIS INC.</t>
  </si>
  <si>
    <t>LES PAVAGES ET TERRASSEMENTS ST-BRUNO INC.</t>
  </si>
  <si>
    <t>REDEVELOPMENT OF THE BASKETBALL COURT REMBRANDT PARK</t>
  </si>
  <si>
    <t>NOVEXCO INC.</t>
  </si>
  <si>
    <t>OCCASION LEVIKO</t>
  </si>
  <si>
    <t>PAVAGES PASCAL INC.</t>
  </si>
  <si>
    <t>PEPINIERE JARDIN 2000 INC</t>
  </si>
  <si>
    <t>PURCHASE - INTERFACE &amp; ANNUAL MAINTENANCE CONTRACT SYGED</t>
  </si>
  <si>
    <t>PRO BALLAST - GENILUX</t>
  </si>
  <si>
    <t>PRE PURCHASE OF POLES FOR KILDARE/KELLERT TRAFFIC LIGHTS</t>
  </si>
  <si>
    <t>PROFESSIONAL SECURITY PRODUCTS CORP.</t>
  </si>
  <si>
    <t>REDDOX PISCINE ET SPA</t>
  </si>
  <si>
    <t>ROULOTTES SPECIALISEES ROULE-HOT INC</t>
  </si>
  <si>
    <t>ROY &amp; FILS LTEE</t>
  </si>
  <si>
    <t>SIGNEL SERVICES</t>
  </si>
  <si>
    <t>SOCIETE DE SAUVETAGE</t>
  </si>
  <si>
    <t>PURCHASE &amp; INSTALLATION OF A SHADE STRUCTURE FLETCHER PARK</t>
  </si>
  <si>
    <t>FONTAINE A BOIRE DOUBLE</t>
  </si>
  <si>
    <t>COVID SIGNS</t>
  </si>
  <si>
    <t>TOITURE METALLIQUE CANADA/ METAL ROOF CANADA</t>
  </si>
  <si>
    <t>REPLACEMENT ROOF REMBRANDT,SCHWARTZ, FYON PARKS</t>
  </si>
  <si>
    <t>PURCHASE OF ONE CARGO VAN</t>
  </si>
  <si>
    <t>PURCHASE OF ONE SIX WHEELER</t>
  </si>
  <si>
    <t>U. CAYOUETTE DIVISION DE BMR DETAIL S.E.C.</t>
  </si>
  <si>
    <t>UNIFORMES W. GRADINGER LTEE</t>
  </si>
  <si>
    <t>WAJAX</t>
  </si>
  <si>
    <t>CONTRAT DE SERVICES - ENTRETIEN DES GENERATRICES</t>
  </si>
  <si>
    <t>WESCO DISTRIBUTION CANADA LP</t>
  </si>
  <si>
    <t>TÊTE DE LUMINAIRE</t>
  </si>
  <si>
    <t>ECLAIRAGE PARC FLETCHER</t>
  </si>
  <si>
    <t>LAMP POSTS INSTALLATION AT EMERALD PARK - ENG</t>
  </si>
  <si>
    <t>WILLIAMS SCOTSMAN OF CANADA INC.</t>
  </si>
  <si>
    <t xml:space="preserve">PIGISTELECOM (9110-7177 QUEBEC INC.) </t>
  </si>
  <si>
    <t>REGULAR ROAD SALT 2021-2022</t>
  </si>
  <si>
    <t>CATERING SERVICES</t>
  </si>
  <si>
    <t>SERVICES DE RESTAURATION</t>
  </si>
  <si>
    <t>COMPACTING AND GRADING OF SNOW DUMP SITE</t>
  </si>
  <si>
    <t>UPGRADE OF REMBRANDT BASKETBALL COURTS</t>
  </si>
  <si>
    <t>BUILD ASPHALT BASE FOR SHADE STRUCTURE - D. FLETCHER PARK</t>
  </si>
  <si>
    <t>BUILD WALKWAY - YITZHAK RABIN PARK</t>
  </si>
  <si>
    <t>BUILD WALKWAY IN FRONT OF THE CHALET - YITZHAK RABIN PARK</t>
  </si>
  <si>
    <t>CONSTRUCTION D'UNE BASE EN ASPHALTE POUR UNE STRUCTURE D'OMBRAGE - PARC D. FLETCHER</t>
  </si>
  <si>
    <t>COMPACTAGE ET NIVELLEMENT DE LA DÉCHARGE À NEIGE</t>
  </si>
  <si>
    <t>MODERNISATION DES TERRAINS DE BASKET - PARC REMBRANDT</t>
  </si>
  <si>
    <t>CONSTRUCTION D'UN SENTIER - PARC YITZHAK RABIN</t>
  </si>
  <si>
    <t>CONSTRUCTION D'UN SENTIER DEVANT LE CHALET - PARC YITZHAK RABIN</t>
  </si>
  <si>
    <t>EXTRA JANITORIAL SERVICES - DISINFECTION - EMS/PUBLIC SAFETY</t>
  </si>
  <si>
    <t>JANITORIAL SERVICES AT CITY HALL, PW, PS, LIBRARY 2021</t>
  </si>
  <si>
    <t>EXTRA JANITORIAL SERVICES - DISINFECTION - PUBLIC WORKS</t>
  </si>
  <si>
    <t>ROLLER TRACK AND BMX PARK INSURANCE/01.06.21-01.06.22</t>
  </si>
  <si>
    <t>ASSURANCE DES PISTES DE ROULI-ROULANT ET PARC BMX/01.06.21-01.06.22</t>
  </si>
  <si>
    <t>RENEWAL PROPERTY INSURANCE (1)/2021</t>
  </si>
  <si>
    <t>RENEWAL PROPERTY INSURANCE (2)/2021.02.16-2022.02.16</t>
  </si>
  <si>
    <t>RENOUVELLEMENT ASSURANCE BIENS (1) /2021</t>
  </si>
  <si>
    <t>RENOUVELLEMENT ASSURANCE BIENS (2)/2021.02.16-2022.02.16</t>
  </si>
  <si>
    <t>TREATED ROAD SALT 2021</t>
  </si>
  <si>
    <t>SEL DE DÉNEIGEMENT TRAITÉ 2021</t>
  </si>
  <si>
    <t>REGULAR ROAD SALT 2020-2021</t>
  </si>
  <si>
    <t>REPLACEMENT OF THE SENIORS GARDEN FENCE</t>
  </si>
  <si>
    <t>REMPLACEMENT DE LA CLÔTURE DU JARDIN DES AÎNÉS</t>
  </si>
  <si>
    <t>COULER DEUX DALLES DE BÉTON - FLETCHER PARK</t>
  </si>
  <si>
    <t>CONTRÔLE DU NERPRUN ET REVÉGÉTALISATION DES ZONES BOISÉES</t>
  </si>
  <si>
    <t>EXCAVATION PNEUMATIQUE ET REMPLACEMENT DE TUYAUX EN PLOMB</t>
  </si>
  <si>
    <t>PNEUMATIC EXCAVATION &amp; LEAD PIPE REPLACEMENT</t>
  </si>
  <si>
    <t>RACCORDEMENT D'EAU ET D'ÉGOUT DE LA REMORQUE AUX TRAVAUX PUBLICS</t>
  </si>
  <si>
    <t>WATER AND SEWER CONNECTION FOR TRAILER AT PUBLIC WORKS</t>
  </si>
  <si>
    <t>PUBLIC WORKS YARD AND DOME RENOVATIONS</t>
  </si>
  <si>
    <t>RÉNOVATION DE LA COUR ET DU DÔME DES TRAVAUX PUBLICS</t>
  </si>
  <si>
    <t>RESTORATION OF VACANT LAND LOCATED ON MARC CHAGALL</t>
  </si>
  <si>
    <t>RESTAURATION D'UN TERRAIN VACANT SITUÉ SUR MARC CHAGALL</t>
  </si>
  <si>
    <t>ROAD RESURFACING AND SIDEWALK REPAIRS</t>
  </si>
  <si>
    <t>RESURFAÇAGE DES ROUTES ET RÉPARATION DES TROTTOIRS</t>
  </si>
  <si>
    <t>ACHAT D'ORDINATEURS /ACCESSOIRES</t>
  </si>
  <si>
    <t>PURCHASE OF COMPUTERS/ACCESSORIES</t>
  </si>
  <si>
    <t>EXTERNAL AUDITING SERVICES - FISCAL YEAR 2020</t>
  </si>
  <si>
    <t>SERVICES PROFESSIONNELS - AUDIT DE FIN D'EXERCICE 2020</t>
  </si>
  <si>
    <t>AQUATICS - TRAINING FEES</t>
  </si>
  <si>
    <t>AQUATICS - TRAINING MATERIALS</t>
  </si>
  <si>
    <t>LINE PAINTING ON CERTAIN CITY STREETS 2021</t>
  </si>
  <si>
    <t>PEINTURE DES LIGNES SUR CERTAINES RUES DE LA VILLE 2021</t>
  </si>
  <si>
    <t>ACHAT DE BANCS DE PARC</t>
  </si>
  <si>
    <t>PURCHASE OF BENCHES</t>
  </si>
  <si>
    <t>ACHAT DE BANCS</t>
  </si>
  <si>
    <t>PURCHASE OF ASPHALT 2021</t>
  </si>
  <si>
    <t>ACHAT D'ASPHALTE 2021</t>
  </si>
  <si>
    <t>POOL STARTING BLOCKS - PARKHAVEN POOL</t>
  </si>
  <si>
    <t>BLOCS DE DÉPART DE PISCINE - PISCINE PARKHAVEN</t>
  </si>
  <si>
    <t>POOL SUPPLIES</t>
  </si>
  <si>
    <t>FOURNITURES DE PISCINE</t>
  </si>
  <si>
    <t>ENTRETIEN ET RÉPARATION DU ROBOT DE PISCINE</t>
  </si>
  <si>
    <t>POOL ROBOT MAINTENANCE &amp; REPAIR</t>
  </si>
  <si>
    <t>UNIFORMS BLUE COLLARS EMPLOYEES</t>
  </si>
  <si>
    <t>UNIFORMES EMPLOYÉS COLS BLEUS</t>
  </si>
  <si>
    <t>BOOTS FOR PUBLIC SECURITY</t>
  </si>
  <si>
    <t>BOTTES POUR LA SÉCURITÉ PUBLIQUE</t>
  </si>
  <si>
    <t>GARBAGE BAGS</t>
  </si>
  <si>
    <t>SACS À ORDURES</t>
  </si>
  <si>
    <t>PURCHASE OF ONE (1) TRACTOR</t>
  </si>
  <si>
    <t>L'ACHAT D'UN (1) TRACTEUR</t>
  </si>
  <si>
    <t>ETUDE PHOTOMERIQUE POUR PARC FLETCHER</t>
  </si>
  <si>
    <t>PHOTOMETRIC STUDY FOR FLETCHER PARK</t>
  </si>
  <si>
    <t>PRODUCTION OF 2021 TAX BILLS</t>
  </si>
  <si>
    <t>PRODUCTION DE FACTURES DES TAXES MUNICIPALES 2021</t>
  </si>
  <si>
    <t>COST OF POSTAGE AND MAILING FOR 2021 TAX BILLS</t>
  </si>
  <si>
    <t>FRAIS D'AFFRANCHISSEMENT ET D'ENVOI DES FACTURES DE TAXES MUNICIPALES 2021</t>
  </si>
  <si>
    <t>FURNITURE - CITY HALL</t>
  </si>
  <si>
    <t>MOBILIER - LOISIRS</t>
  </si>
  <si>
    <t>MOBILIER - HÔTEL DE VILLE</t>
  </si>
  <si>
    <t>PURCHASE OF A TANKER TRUCK</t>
  </si>
  <si>
    <t>ACHAT D'UN CAMION-CITERNE</t>
  </si>
  <si>
    <t>VEHICLE REPAIRS</t>
  </si>
  <si>
    <t>RÉPARATION DES VÉHICULES</t>
  </si>
  <si>
    <t>TELEPHONY SERVICES - EQUIPMENT CONSULTANT</t>
  </si>
  <si>
    <t>SERVICES DE TÉLÉPHONIE - CONSULTANT EN ÉQUIPEMENT</t>
  </si>
  <si>
    <t>GYM EQUIPMENT/SUPPLIES</t>
  </si>
  <si>
    <t>ÉQUIPEMENT / FOURNITURES DE SPORT</t>
  </si>
  <si>
    <t>RÉPARATION D'ÉQUIPEMENTS DE SPORT</t>
  </si>
  <si>
    <t>GYM EQUIPMENT REPAIRS</t>
  </si>
  <si>
    <t>SERVICE CONTRACT FOR ELECTIONS</t>
  </si>
  <si>
    <t>CONTRAT DE SERVICE POUR LES ÉLECTIONS</t>
  </si>
  <si>
    <t xml:space="preserve">FOURNITURE ET LIVRAISON DE BACS ROULANTS NOIR </t>
  </si>
  <si>
    <t>SUPPLY AND DELIVERY OF ROLLING BLACK BINS</t>
  </si>
  <si>
    <t>SUBSCRIPTION LICENSES - JAN 2021</t>
  </si>
  <si>
    <t>SUBSCRIPTION LICENSES - FEB 2021</t>
  </si>
  <si>
    <t>SUBSCRIPTION LICENSES - MAR 2021</t>
  </si>
  <si>
    <t>LICENCES D'ABONNEMENT JANVIER 2021</t>
  </si>
  <si>
    <t>LICENCES D'ABONNEMENT FEVRIER 2021</t>
  </si>
  <si>
    <t>LICENCES D'ABONNEMENT MARS 2021</t>
  </si>
  <si>
    <t>SUBSCRIPTION LICENSES - APR - DEC 2021</t>
  </si>
  <si>
    <t>LICENCES D'ABONNEMENT AVRIL - DÉCEMBRE 2021</t>
  </si>
  <si>
    <t>RENTAL OF BULLDOZERS WITH OPERATORS - SNOW REMOVAL JAN - APR 2021</t>
  </si>
  <si>
    <t>LOCATION DE BULLDOZERS AVEC OPÉRATEURS - DÉNEIGEMENT JANVIER - AVRIL 2021</t>
  </si>
  <si>
    <t>RENTAL OF MECHANICAL SHOVELS WITH OPERATORS - SNOW REMOVAL - JAN - APR 2021</t>
  </si>
  <si>
    <t>LOCATION DE PELLES MÉCANIQUES AVEC OPÉRATEURS - DÉNEIGEMENT JANVIER - AVRIL 2021</t>
  </si>
  <si>
    <t>RENTAL OF BULLDOZERS WITH OPERATORS - SNOW REMOVAL NOV - DEC 2021</t>
  </si>
  <si>
    <t>LOCATION DE BULLDOZERS AVEC OPÉRATEURS - DÉNEIGEMENT NOVEMBRE - DÉCEMBRE 2021</t>
  </si>
  <si>
    <t>RENTAL OF MECHANICAL SHOVELS WITH OPERATORS - SNOW REMOVAL - NOV - DEC 2021</t>
  </si>
  <si>
    <t>LOCATION DE PELLES MÉCANIQUES AVEC OPÉRATEURS - DÉNEIGEMENT NOVEMBRE - DÉCEMBRE 2021</t>
  </si>
  <si>
    <t>ACHAT DE DEUX VÉHICULES UTILITAIRES HYBRIDES -POLICE INTERCEPTOR</t>
  </si>
  <si>
    <t>FOURNITURE ET INSTALLATION D'ARMOIRES À RAYONNAGES MOBILES</t>
  </si>
  <si>
    <t>SUPPLY &amp; INSTALLATION OF MOBILE SHELVING CABINETS</t>
  </si>
  <si>
    <t>HVAC SYSTEM MAINTENANCE - SMALL BUILDINGS</t>
  </si>
  <si>
    <t>ENTRETIEN DU SYSTÈME HVAC - PETITS BÂTIMENTS</t>
  </si>
  <si>
    <t>HVAC SYSTEM MAINTENANCE -ACC</t>
  </si>
  <si>
    <t>ENTRETIEN DU SYSTÈME HVAC - CCA</t>
  </si>
  <si>
    <t>HVAC SYSTEM REPAIRS - ACC</t>
  </si>
  <si>
    <t>RÉPARATIONS DU SYSTÈME HVAC - CCA</t>
  </si>
  <si>
    <t>HVAC SYSTEM REPAIRS - RECREATION</t>
  </si>
  <si>
    <t>RÉPARATIONS DU SYSTÈME HVAC - LOISIRS</t>
  </si>
  <si>
    <t>HVAC SYSTEM MAINTENANCE -ARENA</t>
  </si>
  <si>
    <t>ENTRETIEN DU SYSTÈME HVAC - ARENA</t>
  </si>
  <si>
    <t>HVAC SYSTEM REPAIRS - PARK CHALET</t>
  </si>
  <si>
    <t>RÉPARATIONS DU SYSTÈME HVAC - CHALET DU PARC</t>
  </si>
  <si>
    <t>RÉPARATIONS DU SYSTÈME HVAC - T.P.</t>
  </si>
  <si>
    <t>HVAC SYSTEM REPAIRS - P.W.</t>
  </si>
  <si>
    <t>HVAC SYSTEM REPAIRS - PUMP STATION</t>
  </si>
  <si>
    <t>RÉPARATIONS DU SYSTÈME HVAC - STATION POMPAGE</t>
  </si>
  <si>
    <t>FEUX DE CIRCULATION KILDARE/KELLERT - WESTOVER/WESTMINSTER</t>
  </si>
  <si>
    <t>PROFESSIONAL SERVICES - ROAD RESURFACING AND SIDEWALK REPAIRS</t>
  </si>
  <si>
    <t>SERVICES PROFESSIONNELS - RESURFAÇAGE DES ROUTES ET RÉPARATION DES TROTTOIRS</t>
  </si>
  <si>
    <t>SERVICES PROFESSIONNELS - EXCAVATION PNEUMATIQUE ET REMPLACEMENT DE TUYAUX EN PLOMB</t>
  </si>
  <si>
    <t xml:space="preserve">SERVICES PROFESSIONNELS - RÉNOVATION CHALET SINGERMAN + SECTION ARÉNA </t>
  </si>
  <si>
    <t>PROFESSIONAL SERVICES - PNEUMATIC EXCAVATION &amp; LEAD PIPE REPLACEMENT</t>
  </si>
  <si>
    <t>PROFESSIONAL SERVICES -  REFURBISHING CHALET SINGERMAN + ARENA SECTION</t>
  </si>
  <si>
    <t>FENCE - MARTIN FOLEY PARK</t>
  </si>
  <si>
    <t xml:space="preserve">CLÔTURE - PARC MARTIN FOLEY </t>
  </si>
  <si>
    <t>FENCE - ROBACK PARK</t>
  </si>
  <si>
    <t>CLÔTURE - PARC ROBACK</t>
  </si>
  <si>
    <t>FENCE - EMERALD PARK</t>
  </si>
  <si>
    <t>CLÔTURE - PARC EMERALD</t>
  </si>
  <si>
    <t>FENCE - TRUDEAU PARK</t>
  </si>
  <si>
    <t>CLÔTURE - PARC TRUDEAU</t>
  </si>
  <si>
    <t xml:space="preserve">RÉPARATION DE CLÔTURE - PARC FLETCHER </t>
  </si>
  <si>
    <t>SNOW REMOVAL - TERTIARY STREETS - EXTRA CM</t>
  </si>
  <si>
    <t>DÉNEIGEMENT SECTEUR TERTIAIRE - EXTRA CM</t>
  </si>
  <si>
    <t>SNOW REMOVAL - TERTIARY STREETS - JAN - APR 2021</t>
  </si>
  <si>
    <t>DÉNEIGEMENT SECTEUR TERTIAIRE - JANVIER-AVRIL 2021</t>
  </si>
  <si>
    <t>SNOW REMOVAL - TERTIARY STREETS - NOV - DEC 2021</t>
  </si>
  <si>
    <t>DÉNEIGEMENT SECTEUR TERTIAIRE NOV. - DÉC. 2021</t>
  </si>
  <si>
    <t>SNOW REMOVAL - RENTAL OF GRADERS WITH OPERATORS</t>
  </si>
  <si>
    <t>DÉNEIGEMENT - LOCATION DE NIVELEUSES AVEC OPÉRATEURS</t>
  </si>
  <si>
    <t>SNOW REMOVAL - RENTAL OF TRUCKS WITH OPERATORS - NOV - DEC 2021</t>
  </si>
  <si>
    <t>DÉNEIGEMENT - LOCATION DE CAMIONS AVEC OPÉRATEURS - DÉNEIGEMENT NOV. - DÉC. 2021</t>
  </si>
  <si>
    <t>DÉNEIGEMENT - LOCATION DE CAMIONS AVEC OPÉRATEURS -  JANV. - AVR. 2021</t>
  </si>
  <si>
    <t>SNOW REMOVAL - RENTAL OF TRUCKS WITH OPERATORS - JAN - APR 2021</t>
  </si>
  <si>
    <t xml:space="preserve">RÉNOVATION DU PARC KIRWAN &amp; CONSTRUCTION D'UN CHALET </t>
  </si>
  <si>
    <t xml:space="preserve">FLEURS ANNUELLES 2021 </t>
  </si>
  <si>
    <t>ANNUAL FLOWERS 2021</t>
  </si>
  <si>
    <t>DÉNEIGEMENT - RUES PRINCIPALES - EXTRA CM</t>
  </si>
  <si>
    <t>SNOW REMOVAL - MAIN STREETS - EXTRA CM</t>
  </si>
  <si>
    <t>SNOW REMOVAL - SECONDARY STREETS - EXTRA CM</t>
  </si>
  <si>
    <t>DÉNEIGEMENT - RUES SECONDAIRES NOV. - DÉC. 2021</t>
  </si>
  <si>
    <t>DÉNEIGEMENT - RUES PRINCIPALES NOV. - DÉC. 2021</t>
  </si>
  <si>
    <t>DÉNEIGEMENT - RUES SECONDAIRES - EXTRA CM</t>
  </si>
  <si>
    <t>SNOW REMOVAL - MAIN STREETS - NOV - DEC 2021</t>
  </si>
  <si>
    <t>SNOW REMOVAL - SECONDARY STREETS - NOV - DEC 2021</t>
  </si>
  <si>
    <t>SNOW REMOVAL - MAIN STREETS - JAN - APR 2021</t>
  </si>
  <si>
    <t>DÉNEIGEMENT - RUES PRINCIPALES  JANVIER À AVRIL. 2021</t>
  </si>
  <si>
    <t>SNOW REMOVAL - SECONDARY STREETS - JAN - APR 2021</t>
  </si>
  <si>
    <t>DÉNEIGEMENT - RUES SECONDAIRES JANVIER À AVRIL 2021</t>
  </si>
  <si>
    <t xml:space="preserve">CONSTRUCTION D'UN DEMI TERRAIN DE BASKETBALL - PARC REMBRANDT </t>
  </si>
  <si>
    <t>CONSTRUCTION OF A DEMI TERRAIN DE BASKETBALL - REMBRANDT PARK</t>
  </si>
  <si>
    <t xml:space="preserve">RÉAMÉNAGEMENT DU TERRAIN DE BASKETBALL PARC REMBRANDT </t>
  </si>
  <si>
    <t>OFFICE SUPPLIES - CITY HALL</t>
  </si>
  <si>
    <t xml:space="preserve">FOURNITURES DE BUREAU - HÔTEL DE VILLE </t>
  </si>
  <si>
    <t xml:space="preserve">MOBILIER - BIBLIOTHÈQUE </t>
  </si>
  <si>
    <t>VÉHICULE ÉLECTRIQUE</t>
  </si>
  <si>
    <t>ELECTRIC VEHICULE</t>
  </si>
  <si>
    <t>SPEED HUMPS</t>
  </si>
  <si>
    <t xml:space="preserve">RALENTISSEURS </t>
  </si>
  <si>
    <t>PURCHASES OF TREES</t>
  </si>
  <si>
    <t>ACAHT DES ARBRES</t>
  </si>
  <si>
    <t xml:space="preserve">ACHAT - INTERFACE &amp; CONTRAT ANNUEL DE MAINTENANCE SYGED </t>
  </si>
  <si>
    <t>CONSULTANT EN TÉLÉPHONIE IP - PRÉPARATION D'APPEL D'OFFRES</t>
  </si>
  <si>
    <t>IP TELEPHONY CONSULTANT - TENDER PREPARATION</t>
  </si>
  <si>
    <t xml:space="preserve">PRÉ-ACHAT DE POTEAUX POUR FEUX DE CIRCULATION KILDARE/KELLERT </t>
  </si>
  <si>
    <t xml:space="preserve">BALLISTIC VESTS FOR PUBLIC SAFETY AGENTS </t>
  </si>
  <si>
    <t>GILETS BALISTIQUES POUR AGENTS DE SÉCURITÉ PUBLIQUE</t>
  </si>
  <si>
    <t>MAINTENANCE SERVICES FOR OUTDOOR POOL &amp; TENNIS CLUB POOL</t>
  </si>
  <si>
    <t>SERVICES D'ENTRETIEN POUR LA PISCINE EXTÉRIEURE ET LA PISCINE DU CLUB DE TENNIS</t>
  </si>
  <si>
    <t>REPLACEMENT OF THE CARPET AT THE PUBLIC LIBRARY</t>
  </si>
  <si>
    <t>REMPLACEMENT DU TAPIS À LA BIBLIOTHÈQUE PUBLIQUE</t>
  </si>
  <si>
    <t>ROULOTTES DE CHANTIER POUR DÉPÔT À NEIGE</t>
  </si>
  <si>
    <t>CONSTRUCTION TRAILERS FOR SNOW DUMP</t>
  </si>
  <si>
    <t>PRODUITS DE SIGNALISATION ROUTIÈRE - EMPLACEMENTS DIVERS</t>
  </si>
  <si>
    <t>ROAD SIGNALING PRODUCTS  - VARIOUS LOCATIONS</t>
  </si>
  <si>
    <t xml:space="preserve">MISCELLANEOUS AQUEDUCT WORKS </t>
  </si>
  <si>
    <t>TRAVAUX D'AQUEDUC DIVERS</t>
  </si>
  <si>
    <t xml:space="preserve">ÉCHANTILLONNAGE D'EAU DE PLOMB ET DE CUIVRE 2021 </t>
  </si>
  <si>
    <t>LEAD AND COPPER WATER SAMPLING 2021</t>
  </si>
  <si>
    <t>AQUATICS - TRAINING/MATERIALS</t>
  </si>
  <si>
    <t xml:space="preserve">SERVICES PROFESSIONNELS - AUSCULTATION &amp; REVÊTEMENT DE CONDUITES D'EAU ET D'ÉGOUT </t>
  </si>
  <si>
    <t>PROFESSIONAL SERVICES - AUSCULTATION &amp; SLEEVING OF WATER AND SEWER PIPES</t>
  </si>
  <si>
    <t>ACCESSIBILITY BUTTONS FOR ACC DOORS</t>
  </si>
  <si>
    <t>BOUTONS D'ACCESSIBILITÉ POUR LES PORTES DE CCA</t>
  </si>
  <si>
    <t>INSTALLATION OF BENCHES - TRUDEAU PARK</t>
  </si>
  <si>
    <t xml:space="preserve">INSTALLATION DE BANCS - PARC TRUDEAU </t>
  </si>
  <si>
    <t xml:space="preserve">INSTALLATION DE BASES EN BÉTON POUR LES LAMPADAIRES ET LES TERRAINS DE BASKETBALL </t>
  </si>
  <si>
    <t>INSTALLATION OF CONCRETE BASES FOR LAMP POSTS AND BASKETBALL COURTS</t>
  </si>
  <si>
    <t>RÉPARATION JEUX PARC SINGERMAN</t>
  </si>
  <si>
    <t>SLIDE REPAIR - SINGERMAN PARK</t>
  </si>
  <si>
    <t>ACHAT D'ÉQUIPEMENT DE PARC À PARC FLETCHER</t>
  </si>
  <si>
    <t>PURCHASE OF PARK EQUIPMENT - FLETCHER PARK</t>
  </si>
  <si>
    <t>ACHAT DE BARBECUE - PARC TRUDEAU</t>
  </si>
  <si>
    <t>PURCHASE OF BBQ - TRUDEAU PARK</t>
  </si>
  <si>
    <t>ACHAT &amp; INSTALLATION D'UNE STRUCTURE D'OMBRAGE PARC FLETCHER</t>
  </si>
  <si>
    <t>MIST TOWER, WITH DRINKING FOUNTAIN - FLETCHER &amp; EARLE PARK</t>
  </si>
  <si>
    <t>TOUR BRUMISATEUR, AVEC FONTAINE A BOIRE PARC FLETCHER &amp; EARLE</t>
  </si>
  <si>
    <t xml:space="preserve">DOUBLE DRINKING FOUNTAIN </t>
  </si>
  <si>
    <t>STICKERS  - PUBLIC WORKS</t>
  </si>
  <si>
    <t xml:space="preserve">AUTOCOLLANTS - TRAVAUX PUBLICS </t>
  </si>
  <si>
    <t xml:space="preserve">AFFICHES POUR COVID </t>
  </si>
  <si>
    <t>PRINTED MATERIALS</t>
  </si>
  <si>
    <t>MATERIAUX IMPRIMES</t>
  </si>
  <si>
    <t>SUPPLIES FOR ELECTIONS</t>
  </si>
  <si>
    <t xml:space="preserve">FOURNITURES POUR LES ÉLECTIONS </t>
  </si>
  <si>
    <t>AQUATICS - SWIM TEAM UNIFORMS</t>
  </si>
  <si>
    <t>REMPLACEMENT TOIT PARCS REMBRANDT, SCHWARTZ, FYON</t>
  </si>
  <si>
    <t xml:space="preserve">ACHAT D'UN FOURGON </t>
  </si>
  <si>
    <t xml:space="preserve">ACHAT D'UN SIX ROUES </t>
  </si>
  <si>
    <t xml:space="preserve">ARTICLES DIVERS POUR LES PARCS </t>
  </si>
  <si>
    <t>VARIOUS ITEMS FOR PARKS</t>
  </si>
  <si>
    <t>UNIFORMS - PUBLIC SECURITY AGENTS</t>
  </si>
  <si>
    <t xml:space="preserve">UNIFORMES - AGENTS DE SÉCURITÉ PUBLIQUE </t>
  </si>
  <si>
    <t>UNIFORMS - FOREMEN</t>
  </si>
  <si>
    <t>UNIFORMES - CONTRE-MAÎTRES</t>
  </si>
  <si>
    <t>MAINTENANCE SERVICES FOR THE BLACK BINS</t>
  </si>
  <si>
    <t>SERVICES D'ENTRETIEN POUR LES BACS NOIRS</t>
  </si>
  <si>
    <t>SERVICE CONTRACT - GENERATOR MAINTENANCE</t>
  </si>
  <si>
    <t xml:space="preserve"> GENERATOR REPAIR - PUBLIC WORKS</t>
  </si>
  <si>
    <t>RÉPARATION DE GÉNÉRATEUR - TRAVAUX PUBLICS</t>
  </si>
  <si>
    <t xml:space="preserve">LUMINAIRE HEAD </t>
  </si>
  <si>
    <t xml:space="preserve">FLETCHER PARK LIGHTING </t>
  </si>
  <si>
    <t>INSTALLATION DE LAMPADAIRES À EMERALD</t>
  </si>
  <si>
    <t>REMORQUE-BUREAU POUR TRAVAUX PUBLICS</t>
  </si>
  <si>
    <t>OFFICE TRAILER FOR PUBLIC WORKS</t>
  </si>
  <si>
    <t>SUPPLY AND DELIVERY OF CHEMICALS FOR INDOOR SWIMMING POOLS</t>
  </si>
  <si>
    <t>FOURNITURE ET LIVRAISON DE PRODUITS CHIMIQUES POUR PISCINES INTÉRIEURES</t>
  </si>
  <si>
    <t>FOURNITURE ET LIVRAISON DE PRODUITS CHIMIQUES POUR LES PISCINES EXTÉRIEURES</t>
  </si>
  <si>
    <t>SUPPLY AND DELIVERY OF CHEMICALS FOR OUTDOOR SWIMMING POOLS</t>
  </si>
  <si>
    <t>REPAIR OF OUTDOOR POOL PUMP</t>
  </si>
  <si>
    <t>RÉPARATION DE LA POMPE DE LA PISCINE EXTÉRIEURE</t>
  </si>
  <si>
    <t>AQUATICS - FRAIS DE FORMATION</t>
  </si>
  <si>
    <t xml:space="preserve">AQUATICS - FORMATION/MATÉRIEL </t>
  </si>
  <si>
    <t>AQUATICS - UNIFORMES DE L'ÉQUIPE DE NATATION</t>
  </si>
  <si>
    <t>AQUATICS - MATÉRIEL DE FORMATION</t>
  </si>
  <si>
    <t>Total for the supplier: 9222-4237 QUEBEC INC.</t>
  </si>
  <si>
    <t>Total for the supplier: AQUAM SPECIALISTE AQUATIQUE INC.</t>
  </si>
  <si>
    <t>Total for the supplier: CARGILL SALT SEL CARGILL</t>
  </si>
  <si>
    <t>Total for the supplier: CHAREX INC.</t>
  </si>
  <si>
    <t>Total for the supplier: CLOTURES CENTRALE</t>
  </si>
  <si>
    <t>Total for the supplier: CONSTRUCTION CAMARA / 6742114 CANADA INC.</t>
  </si>
  <si>
    <t>Total for the supplier: DE SOUSA - 4042077 CANADA INC.</t>
  </si>
  <si>
    <t>Total for the supplier: ELITE MEDIC INC.</t>
  </si>
  <si>
    <t>Total for the supplier: EQUIPEMENT DE SECURITE UNIVERSEL ENR.</t>
  </si>
  <si>
    <t>Total for the supplier: FAUTEUX MINI MOTEUR</t>
  </si>
  <si>
    <t>Total for the supplier: FNX-INNOV INC</t>
  </si>
  <si>
    <t>Total for the supplier: FORMULE D'AFFAIRES DATA</t>
  </si>
  <si>
    <t>Total for the supplier: GLOBOCAM (MONTREAL) INC.</t>
  </si>
  <si>
    <t>Total for the supplier: GROUPE SOLULAN INC</t>
  </si>
  <si>
    <t>Total for the supplier: GYM PLUS - EQUIPEMENT DE GYMNASE</t>
  </si>
  <si>
    <t>Total for the supplier: INNOVISION+</t>
  </si>
  <si>
    <t>Total for the supplier: IPL NORTH AMERICA INC.</t>
  </si>
  <si>
    <t>Total for the supplier: JACQUES OLIVIER FORD INC</t>
  </si>
  <si>
    <t>Total for the supplier: JUL SOLUTIONS</t>
  </si>
  <si>
    <t>Total for the supplier: KOLOSTAT INC.</t>
  </si>
  <si>
    <t>Total for the supplier: LAURIN LAURIN (1991) INC</t>
  </si>
  <si>
    <t>Total for the supplier: LE GROUPE CIVITAS INC.</t>
  </si>
  <si>
    <t>Total for the supplier: LES CLOTURES ARBOIT INC.</t>
  </si>
  <si>
    <t>Total for the supplier: LES ENTREPRISES VENTEC INC.</t>
  </si>
  <si>
    <t>Total for the supplier: LES JARDINS W.G. CHARLEBOIS INC.</t>
  </si>
  <si>
    <t>Total for the supplier: LES PAVAGES ET TERRASSEMENTS ST-BRUNO INC.</t>
  </si>
  <si>
    <t>Total for the supplier: NOVEXCO INC.</t>
  </si>
  <si>
    <t>Total for the supplier: OCCASION LEVIKO</t>
  </si>
  <si>
    <t>Total for the supplier: PAVAGES PASCAL INC.</t>
  </si>
  <si>
    <t>Total for the supplier: PEPINIERE JARDIN 2000 INC</t>
  </si>
  <si>
    <t xml:space="preserve">Total for the supplier: PIGISTELECOM (9110-7177 QUEBEC INC.) </t>
  </si>
  <si>
    <t>Total for the supplier: PRO BALLAST - GENILUX</t>
  </si>
  <si>
    <t>Total for the supplier: PROFESSIONAL SECURITY PRODUCTS CORP.</t>
  </si>
  <si>
    <t>Total for the supplier: REDDOX PISCINE ET SPA</t>
  </si>
  <si>
    <t>Total for the supplier: ROULOTTES SPECIALISEES ROULE-HOT INC</t>
  </si>
  <si>
    <t>Total for the supplier: ROY &amp; FILS LTEE</t>
  </si>
  <si>
    <t>Total for the supplier: SIGNEL SERVICES</t>
  </si>
  <si>
    <t>Total for the supplier: SOCIETE DE SAUVETAGE</t>
  </si>
  <si>
    <t>Total for the supplier: TECHNILOGIC INC.</t>
  </si>
  <si>
    <t>Total for the supplier: TECHSPORT INC.</t>
  </si>
  <si>
    <t>Total for the supplier: TESSIER RECREO-PARC INC.</t>
  </si>
  <si>
    <t>Total for the supplier: TOITURE METALLIQUE CANADA/ METAL ROOF CANADA</t>
  </si>
  <si>
    <t>Total for the supplier: U. CAYOUETTE DIVISION DE BMR DETAIL S.E.C.</t>
  </si>
  <si>
    <t>Total for the supplier: UNIFORMES W. GRADINGER LTEE</t>
  </si>
  <si>
    <t>Total for the supplier: WAJAX</t>
  </si>
  <si>
    <t>Total for the supplier: WESCO DISTRIBUTION CANADA LP</t>
  </si>
  <si>
    <t>Total for the supplier: WILLIAMS SCOTSMAN OF CANADA INC.</t>
  </si>
  <si>
    <t>January 1, 2021 to December 31, 2021</t>
  </si>
  <si>
    <t>Total pour le fournisseur : 9222-4237 QUEBEC INC.</t>
  </si>
  <si>
    <t>Total pour le fournisseur : AQUAM SPECIALISTE AQUATIQUE INC.</t>
  </si>
  <si>
    <r>
      <t>Du 1</t>
    </r>
    <r>
      <rPr>
        <b/>
        <vertAlign val="superscript"/>
        <sz val="13"/>
        <color indexed="23"/>
        <rFont val="Arial"/>
        <family val="2"/>
      </rPr>
      <t>er</t>
    </r>
    <r>
      <rPr>
        <b/>
        <sz val="13"/>
        <color indexed="23"/>
        <rFont val="Arial"/>
        <family val="2"/>
      </rPr>
      <t xml:space="preserve"> janvier 2021 au 31 décembre 2021</t>
    </r>
  </si>
  <si>
    <t>Total Contracts over $2,000 totaling more than $25,000 per supplier between 2021/01/01 and 2021/12/31</t>
  </si>
  <si>
    <t>Contrats de plus de $2,000 totalisant plus de $25,000 par fournisseur du 01/01/2021 au 31/12/2021</t>
  </si>
  <si>
    <t>Contracts over $2,000 totaling more than $25,000 per Supplier for the Fiscal Year 2021</t>
  </si>
  <si>
    <t>Contrats de plus de $2,000 totalisant plus de $25,000 par fournisseur pour l'année fiscal 2021</t>
  </si>
  <si>
    <t>Total pour le fournisseur : CARGILL SALT SEL CARGILL</t>
  </si>
  <si>
    <t>Total pour le fournisseur : CHAREX INC.</t>
  </si>
  <si>
    <t>Total pour le fournisseur : CONSTRUCTION CAMARA / 6742114 CANADA INC.</t>
  </si>
  <si>
    <t>Total pour le fournisseur : DE SOUSA - 4042077 CANADA INC.</t>
  </si>
  <si>
    <t>Total pour le fournisseur : ELITE MEDIC INC.</t>
  </si>
  <si>
    <t>Total pour le fournisseur : EQUIPEMENT DE SECURITE UNIVERSEL ENR.</t>
  </si>
  <si>
    <t>Total pour le fournisseur : FAUTEUX MINI MOTEUR</t>
  </si>
  <si>
    <t>Total pour le fournisseur : FNX-INNOV INC</t>
  </si>
  <si>
    <t>Total pour le fournisseur : FORMULE D'AFFAIRES DATA</t>
  </si>
  <si>
    <t>Total pour le fournisseur : GROUPE SOLULAN INC</t>
  </si>
  <si>
    <t>Total pour le fournisseur : GYM PLUS - EQUIPEMENT DE GYMNASE</t>
  </si>
  <si>
    <t>Total pour le fournisseur : CLOTURES CENTRALE</t>
  </si>
  <si>
    <t>Total pour le fournisseur : GLOBOCAM (MONTREAL) INC.</t>
  </si>
  <si>
    <t>Total pour le fournisseur : INNOVISION+</t>
  </si>
  <si>
    <t>Total pour le fournisseur : IPL NORTH AMERICA INC.</t>
  </si>
  <si>
    <t>Total pour le fournisseur : JACQUES OLIVIER FORD INC</t>
  </si>
  <si>
    <t>Total pour le fournisseur : JUL SOLUTIONS</t>
  </si>
  <si>
    <t>Total pour le fournisseur : KOLOSTAT INC.</t>
  </si>
  <si>
    <t>Total pour le fournisseur : LAURIN LAURIN (1991) INC</t>
  </si>
  <si>
    <t>Total pour le fournisseur : LE GROUPE CIVITAS INC.</t>
  </si>
  <si>
    <t>Total pour le fournisseur : LES CLOTURES ARBOIT INC.</t>
  </si>
  <si>
    <t>Total pour le fournisseur : LES ENTREPRISES VENTEC INC.</t>
  </si>
  <si>
    <t>Total pour le fournisseur : LES JARDINS W.G. CHARLEBOIS INC.</t>
  </si>
  <si>
    <t>Total pour le fournisseur : LES PAVAGES ET TERRASSEMENTS ST-BRUNO INC.</t>
  </si>
  <si>
    <t>Total pour le fournisseur : NOVEXCO INC.</t>
  </si>
  <si>
    <t>Total pour le fournisseur : OCCASION LEVIKO</t>
  </si>
  <si>
    <t>Total pour le fournisseur : PAVAGES PASCAL INC.</t>
  </si>
  <si>
    <t>Total pour le fournisseur : PEPINIERE JARDIN 2000 INC</t>
  </si>
  <si>
    <t xml:space="preserve">Total pour le fournisseur : PIGISTELECOM (9110-7177 QUEBEC INC.) </t>
  </si>
  <si>
    <t>Total pour le fournisseur : PRO BALLAST - GENILUX</t>
  </si>
  <si>
    <t>Total pour le fournisseur : PROFESSIONAL SECURITY PRODUCTS CORP.</t>
  </si>
  <si>
    <t>Total pour le fournisseur : REDDOX PISCINE ET SPA</t>
  </si>
  <si>
    <t>Total pour le fournisseur : ROULOTTES SPECIALISEES ROULE-HOT INC</t>
  </si>
  <si>
    <t>Total pour le fournisseur : ROY &amp; FILS LTEE</t>
  </si>
  <si>
    <t>Total pour le fournisseur : SIGNEL SERVICES</t>
  </si>
  <si>
    <t>Total pour le fournisseur : SOCIETE DE SAUVETAGE</t>
  </si>
  <si>
    <t>Total pour le fournisseur : TECHNILOGIC INC.</t>
  </si>
  <si>
    <t>Total pour le fournisseur : TECHSPORT INC.</t>
  </si>
  <si>
    <t>Total pour le fournisseur : TESSIER RECREO-PARC INC.</t>
  </si>
  <si>
    <t>Total pour le fournisseur : TOITURE METALLIQUE CANADA/ METAL ROOF CANADA</t>
  </si>
  <si>
    <t>Total pour le fournisseur : U. CAYOUETTE DIVISION DE BMR DETAIL S.E.C.</t>
  </si>
  <si>
    <t>Total pour le fournisseur : UNIFORMES W. GRADINGER LTEE</t>
  </si>
  <si>
    <t>Total pour le fournisseur : WAJAX</t>
  </si>
  <si>
    <t>Total pour le fournisseur : WESCO DISTRIBUTION CANADA LP</t>
  </si>
  <si>
    <t>Total pour le fournisseur : WILLIAMS SCOTSMAN OF CANADA INC.</t>
  </si>
  <si>
    <t>MAINTENANCE OF THE CITY HALL AND LIBRARY HVAC SYSTEM</t>
  </si>
  <si>
    <t xml:space="preserve">ENTRETIEN DU SYSTÈME HVAC DE L'HÔTEL DE VILLE ET DE LA BIBLIOTHÈQUE </t>
  </si>
  <si>
    <t>ROAD RESURFACING</t>
  </si>
  <si>
    <t>RESURFAÇAGE DES ROUTES</t>
  </si>
  <si>
    <t>GYM EQUIPMENT INSPECTION</t>
  </si>
  <si>
    <t>INSPECTION ÉQUIPEMENTS SALLE DE SPORT</t>
  </si>
  <si>
    <t>CONTROL OF BUCKTHORN AND RESTAURATION OF WOODLANDS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</si>
</sst>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40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2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9"/>
      <color indexed="8"/>
      <name val="Roboto"/>
    </font>
    <font>
      <sz val="9"/>
      <color indexed="8"/>
      <name val="&amp;quot"/>
    </font>
    <font>
      <b/>
      <sz val="12"/>
      <color indexed="23"/>
      <name val="Arial"/>
      <family val="2"/>
    </font>
    <font>
      <b/>
      <vertAlign val="superscript"/>
      <sz val="13"/>
      <color indexed="23"/>
      <name val="Arial"/>
      <family val="2"/>
    </font>
    <font>
      <sz val="11"/>
      <color rgb="FF9C57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7">
    <xf numFmtId="0" fontId="0" fillId="0" borderId="0">
      <alignment vertical="top"/>
    </xf>
    <xf numFmtId="0" fontId="9" fillId="0" borderId="0">
      <alignment vertical="top"/>
    </xf>
    <xf numFmtId="43" fontId="9" fillId="0" borderId="0" applyFont="0" applyFill="0" applyBorder="0" applyAlignment="0" applyProtection="0">
      <alignment vertical="top"/>
    </xf>
    <xf numFmtId="0" fontId="16" fillId="2" borderId="0" applyNumberFormat="0" applyBorder="0" applyAlignment="0" applyProtection="0"/>
    <xf numFmtId="0" fontId="17" fillId="8" borderId="5" applyNumberFormat="0" applyAlignment="0" applyProtection="0"/>
    <xf numFmtId="165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10" applyNumberFormat="0" applyAlignment="0" applyProtection="0"/>
    <xf numFmtId="0" fontId="30" fillId="11" borderId="5" applyNumberFormat="0" applyAlignment="0" applyProtection="0"/>
    <xf numFmtId="0" fontId="31" fillId="0" borderId="11" applyNumberFormat="0" applyFill="0" applyAlignment="0" applyProtection="0"/>
    <xf numFmtId="0" fontId="32" fillId="12" borderId="1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6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6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13" borderId="13" applyNumberFormat="0" applyFont="0" applyAlignment="0" applyProtection="0"/>
    <xf numFmtId="0" fontId="3" fillId="0" borderId="0"/>
    <xf numFmtId="0" fontId="3" fillId="13" borderId="1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0" borderId="0"/>
    <xf numFmtId="0" fontId="2" fillId="13" borderId="1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0" borderId="0"/>
    <xf numFmtId="0" fontId="1" fillId="13" borderId="1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160">
    <xf numFmtId="0" fontId="0" fillId="0" borderId="0" xfId="0">
      <alignment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 readingOrder="1"/>
    </xf>
    <xf numFmtId="164" fontId="0" fillId="0" borderId="0" xfId="0" applyNumberFormat="1">
      <alignment vertical="top"/>
    </xf>
    <xf numFmtId="164" fontId="6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right" vertical="top"/>
    </xf>
    <xf numFmtId="164" fontId="6" fillId="0" borderId="1" xfId="0" applyNumberFormat="1" applyFont="1" applyBorder="1" applyAlignment="1">
      <alignment horizontal="right" vertical="top"/>
    </xf>
    <xf numFmtId="164" fontId="6" fillId="0" borderId="2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 vertical="top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7" fillId="0" borderId="0" xfId="0" applyFont="1" applyAlignment="1">
      <alignment horizontal="left" vertical="top" readingOrder="1"/>
    </xf>
    <xf numFmtId="14" fontId="0" fillId="0" borderId="0" xfId="0" applyNumberFormat="1" applyAlignment="1">
      <alignment vertical="top"/>
    </xf>
    <xf numFmtId="14" fontId="5" fillId="0" borderId="0" xfId="0" applyNumberFormat="1" applyFont="1" applyAlignment="1">
      <alignment vertical="top"/>
    </xf>
    <xf numFmtId="14" fontId="6" fillId="0" borderId="0" xfId="0" applyNumberFormat="1" applyFont="1" applyAlignment="1">
      <alignment horizontal="left" vertical="top"/>
    </xf>
    <xf numFmtId="14" fontId="7" fillId="0" borderId="0" xfId="0" applyNumberFormat="1" applyFont="1" applyAlignment="1">
      <alignment horizontal="left" vertical="top"/>
    </xf>
    <xf numFmtId="14" fontId="6" fillId="0" borderId="0" xfId="0" applyNumberFormat="1" applyFont="1" applyAlignment="1">
      <alignment horizontal="left" vertical="top" readingOrder="1"/>
    </xf>
    <xf numFmtId="14" fontId="0" fillId="0" borderId="0" xfId="0" applyNumberFormat="1">
      <alignment vertical="top"/>
    </xf>
    <xf numFmtId="14" fontId="7" fillId="0" borderId="0" xfId="0" applyNumberFormat="1" applyFont="1" applyAlignment="1">
      <alignment horizontal="right" vertical="top" wrapText="1" readingOrder="1"/>
    </xf>
    <xf numFmtId="0" fontId="10" fillId="0" borderId="0" xfId="1" applyFont="1" applyAlignment="1">
      <alignment vertical="top" readingOrder="1"/>
    </xf>
    <xf numFmtId="0" fontId="10" fillId="0" borderId="0" xfId="1" applyFont="1" applyAlignment="1">
      <alignment horizontal="left" vertical="top" readingOrder="1"/>
    </xf>
    <xf numFmtId="0" fontId="14" fillId="0" borderId="0" xfId="0" applyFont="1" applyAlignment="1">
      <alignment vertical="top"/>
    </xf>
    <xf numFmtId="0" fontId="14" fillId="0" borderId="0" xfId="0" applyFont="1">
      <alignment vertical="top"/>
    </xf>
    <xf numFmtId="0" fontId="14" fillId="0" borderId="4" xfId="0" applyFont="1" applyBorder="1" applyAlignment="1">
      <alignment vertical="top"/>
    </xf>
    <xf numFmtId="0" fontId="10" fillId="0" borderId="0" xfId="1" applyFont="1" applyAlignment="1">
      <alignment vertical="top"/>
    </xf>
    <xf numFmtId="0" fontId="10" fillId="0" borderId="0" xfId="1" applyFont="1" applyFill="1">
      <alignment vertical="top"/>
    </xf>
    <xf numFmtId="0" fontId="9" fillId="0" borderId="0" xfId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 readingOrder="1"/>
    </xf>
    <xf numFmtId="0" fontId="0" fillId="3" borderId="0" xfId="0" applyFill="1" applyAlignment="1">
      <alignment vertical="top"/>
    </xf>
    <xf numFmtId="0" fontId="14" fillId="4" borderId="0" xfId="0" applyFont="1" applyFill="1" applyAlignment="1">
      <alignment vertical="top"/>
    </xf>
    <xf numFmtId="0" fontId="14" fillId="5" borderId="0" xfId="0" applyFont="1" applyFill="1" applyAlignment="1">
      <alignment vertical="top"/>
    </xf>
    <xf numFmtId="164" fontId="15" fillId="0" borderId="1" xfId="0" applyNumberFormat="1" applyFont="1" applyBorder="1" applyAlignment="1">
      <alignment horizontal="right" vertical="top"/>
    </xf>
    <xf numFmtId="0" fontId="16" fillId="2" borderId="0" xfId="3" applyAlignment="1">
      <alignment horizontal="left" vertical="top" readingOrder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 readingOrder="1"/>
    </xf>
    <xf numFmtId="0" fontId="7" fillId="0" borderId="0" xfId="0" applyFont="1" applyAlignment="1">
      <alignment horizontal="left" vertical="top"/>
    </xf>
    <xf numFmtId="0" fontId="7" fillId="7" borderId="0" xfId="0" applyFont="1" applyFill="1" applyAlignment="1">
      <alignment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 readingOrder="1"/>
    </xf>
    <xf numFmtId="164" fontId="6" fillId="6" borderId="0" xfId="0" applyNumberFormat="1" applyFont="1" applyFill="1" applyAlignment="1">
      <alignment horizontal="center" vertical="top"/>
    </xf>
    <xf numFmtId="164" fontId="7" fillId="6" borderId="0" xfId="0" applyNumberFormat="1" applyFont="1" applyFill="1" applyAlignment="1">
      <alignment horizontal="right" vertical="top"/>
    </xf>
    <xf numFmtId="164" fontId="15" fillId="6" borderId="1" xfId="0" applyNumberFormat="1" applyFont="1" applyFill="1" applyBorder="1" applyAlignment="1">
      <alignment horizontal="right" vertical="top"/>
    </xf>
    <xf numFmtId="164" fontId="6" fillId="6" borderId="1" xfId="0" applyNumberFormat="1" applyFont="1" applyFill="1" applyBorder="1" applyAlignment="1">
      <alignment horizontal="right" vertical="top"/>
    </xf>
    <xf numFmtId="164" fontId="16" fillId="2" borderId="0" xfId="3" applyNumberFormat="1" applyAlignment="1">
      <alignment horizontal="right" vertical="top"/>
    </xf>
    <xf numFmtId="0" fontId="14" fillId="0" borderId="0" xfId="0" applyFont="1" applyAlignment="1">
      <alignment horizontal="left" vertical="top" readingOrder="1"/>
    </xf>
    <xf numFmtId="0" fontId="14" fillId="0" borderId="0" xfId="0" applyFont="1" applyAlignment="1">
      <alignment horizontal="lef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14" fillId="0" borderId="0" xfId="0" applyFont="1" applyFill="1" applyAlignment="1">
      <alignment horizontal="left" vertical="top" readingOrder="1"/>
    </xf>
    <xf numFmtId="164" fontId="7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vertical="top"/>
    </xf>
    <xf numFmtId="0" fontId="14" fillId="0" borderId="4" xfId="0" applyFont="1" applyFill="1" applyBorder="1" applyAlignment="1">
      <alignment vertical="top"/>
    </xf>
    <xf numFmtId="0" fontId="7" fillId="0" borderId="0" xfId="0" applyFont="1" applyFill="1" applyAlignment="1">
      <alignment horizontal="left" vertical="top" readingOrder="1"/>
    </xf>
    <xf numFmtId="164" fontId="14" fillId="0" borderId="0" xfId="0" applyNumberFormat="1" applyFo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7" fillId="8" borderId="5" xfId="4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164" fontId="6" fillId="6" borderId="0" xfId="0" applyNumberFormat="1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shrinkToFit="1"/>
    </xf>
    <xf numFmtId="0" fontId="5" fillId="0" borderId="0" xfId="0" applyFont="1" applyAlignment="1">
      <alignment vertical="top" shrinkToFit="1"/>
    </xf>
    <xf numFmtId="0" fontId="6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7" fillId="0" borderId="0" xfId="0" applyFont="1" applyAlignment="1">
      <alignment horizontal="right" vertical="top" shrinkToFit="1"/>
    </xf>
    <xf numFmtId="0" fontId="9" fillId="3" borderId="0" xfId="0" applyFont="1" applyFill="1" applyAlignment="1">
      <alignment vertical="center"/>
    </xf>
    <xf numFmtId="164" fontId="0" fillId="6" borderId="0" xfId="0" applyNumberFormat="1" applyFill="1" applyAlignment="1">
      <alignment vertical="top"/>
    </xf>
    <xf numFmtId="0" fontId="5" fillId="6" borderId="0" xfId="0" applyFont="1" applyFill="1" applyAlignment="1">
      <alignment vertical="top"/>
    </xf>
    <xf numFmtId="164" fontId="17" fillId="6" borderId="5" xfId="4" applyNumberFormat="1" applyFill="1" applyAlignment="1">
      <alignment horizontal="center" vertical="center" wrapText="1"/>
    </xf>
    <xf numFmtId="164" fontId="16" fillId="6" borderId="0" xfId="3" applyNumberFormat="1" applyFill="1" applyAlignment="1">
      <alignment horizontal="right" vertical="top"/>
    </xf>
    <xf numFmtId="164" fontId="6" fillId="6" borderId="2" xfId="0" applyNumberFormat="1" applyFont="1" applyFill="1" applyBorder="1" applyAlignment="1">
      <alignment horizontal="right" vertical="top"/>
    </xf>
    <xf numFmtId="0" fontId="7" fillId="6" borderId="0" xfId="0" applyFont="1" applyFill="1" applyAlignment="1">
      <alignment horizontal="right" vertical="top" wrapText="1" readingOrder="1"/>
    </xf>
    <xf numFmtId="164" fontId="0" fillId="6" borderId="0" xfId="0" applyNumberFormat="1" applyFill="1">
      <alignment vertical="top"/>
    </xf>
    <xf numFmtId="0" fontId="0" fillId="6" borderId="0" xfId="0" applyFill="1" applyAlignment="1">
      <alignment vertical="top"/>
    </xf>
    <xf numFmtId="14" fontId="0" fillId="6" borderId="0" xfId="0" applyNumberFormat="1" applyFill="1" applyAlignment="1">
      <alignment vertical="top"/>
    </xf>
    <xf numFmtId="14" fontId="5" fillId="6" borderId="0" xfId="0" applyNumberFormat="1" applyFont="1" applyFill="1" applyAlignment="1">
      <alignment vertical="top"/>
    </xf>
    <xf numFmtId="0" fontId="6" fillId="6" borderId="0" xfId="0" applyFont="1" applyFill="1" applyAlignment="1">
      <alignment vertical="center"/>
    </xf>
    <xf numFmtId="0" fontId="6" fillId="6" borderId="0" xfId="0" applyFont="1" applyFill="1" applyAlignment="1">
      <alignment horizontal="left" vertical="center"/>
    </xf>
    <xf numFmtId="14" fontId="6" fillId="6" borderId="0" xfId="0" applyNumberFormat="1" applyFont="1" applyFill="1" applyAlignment="1">
      <alignment horizontal="left" vertical="center"/>
    </xf>
    <xf numFmtId="0" fontId="7" fillId="6" borderId="0" xfId="0" applyFont="1" applyFill="1" applyAlignment="1">
      <alignment vertical="top"/>
    </xf>
    <xf numFmtId="0" fontId="7" fillId="6" borderId="0" xfId="0" applyFont="1" applyFill="1" applyAlignment="1">
      <alignment horizontal="left" vertical="top"/>
    </xf>
    <xf numFmtId="14" fontId="7" fillId="6" borderId="0" xfId="0" applyNumberFormat="1" applyFont="1" applyFill="1" applyAlignment="1">
      <alignment horizontal="left" vertical="top"/>
    </xf>
    <xf numFmtId="0" fontId="6" fillId="6" borderId="0" xfId="0" applyFont="1" applyFill="1" applyAlignment="1">
      <alignment horizontal="left" vertical="top" readingOrder="1"/>
    </xf>
    <xf numFmtId="14" fontId="6" fillId="6" borderId="0" xfId="0" applyNumberFormat="1" applyFont="1" applyFill="1" applyAlignment="1">
      <alignment horizontal="left" vertical="top" readingOrder="1"/>
    </xf>
    <xf numFmtId="0" fontId="16" fillId="6" borderId="0" xfId="3" applyFill="1" applyAlignment="1">
      <alignment vertical="top"/>
    </xf>
    <xf numFmtId="0" fontId="16" fillId="6" borderId="0" xfId="3" applyFill="1" applyAlignment="1">
      <alignment horizontal="left" vertical="top"/>
    </xf>
    <xf numFmtId="14" fontId="16" fillId="6" borderId="0" xfId="3" applyNumberFormat="1" applyFill="1" applyAlignment="1">
      <alignment horizontal="left" vertical="top"/>
    </xf>
    <xf numFmtId="0" fontId="6" fillId="6" borderId="0" xfId="0" applyFont="1" applyFill="1" applyAlignment="1">
      <alignment horizontal="left" vertical="top"/>
    </xf>
    <xf numFmtId="14" fontId="6" fillId="6" borderId="0" xfId="0" applyNumberFormat="1" applyFont="1" applyFill="1" applyAlignment="1">
      <alignment horizontal="left" vertical="top"/>
    </xf>
    <xf numFmtId="0" fontId="8" fillId="6" borderId="0" xfId="0" applyFont="1" applyFill="1" applyAlignment="1">
      <alignment horizontal="left" vertical="top"/>
    </xf>
    <xf numFmtId="14" fontId="7" fillId="6" borderId="0" xfId="0" applyNumberFormat="1" applyFont="1" applyFill="1" applyAlignment="1">
      <alignment horizontal="right" vertical="top" wrapText="1" readingOrder="1"/>
    </xf>
    <xf numFmtId="0" fontId="0" fillId="6" borderId="0" xfId="0" applyFill="1">
      <alignment vertical="top"/>
    </xf>
    <xf numFmtId="14" fontId="0" fillId="6" borderId="0" xfId="0" applyNumberFormat="1" applyFill="1">
      <alignment vertical="top"/>
    </xf>
    <xf numFmtId="0" fontId="10" fillId="0" borderId="0" xfId="0" applyFont="1" applyAlignment="1">
      <alignment vertical="top" shrinkToFit="1"/>
    </xf>
    <xf numFmtId="0" fontId="12" fillId="0" borderId="0" xfId="0" applyFont="1" applyAlignment="1">
      <alignment vertical="top" shrinkToFit="1"/>
    </xf>
    <xf numFmtId="0" fontId="11" fillId="0" borderId="0" xfId="0" applyFont="1" applyAlignment="1">
      <alignment horizontal="left" vertical="center" shrinkToFit="1"/>
    </xf>
    <xf numFmtId="0" fontId="20" fillId="0" borderId="0" xfId="0" applyFont="1">
      <alignment vertical="top"/>
    </xf>
    <xf numFmtId="0" fontId="10" fillId="0" borderId="0" xfId="0" applyFont="1">
      <alignment vertical="top"/>
    </xf>
    <xf numFmtId="0" fontId="10" fillId="0" borderId="0" xfId="0" applyFont="1" applyAlignment="1">
      <alignment horizontal="left" vertical="top" shrinkToFit="1"/>
    </xf>
    <xf numFmtId="0" fontId="21" fillId="0" borderId="0" xfId="0" applyFont="1">
      <alignment vertical="top"/>
    </xf>
    <xf numFmtId="0" fontId="11" fillId="0" borderId="0" xfId="0" applyFont="1" applyAlignment="1">
      <alignment horizontal="left" vertical="top" shrinkToFit="1"/>
    </xf>
    <xf numFmtId="0" fontId="10" fillId="0" borderId="0" xfId="0" applyFont="1" applyAlignment="1">
      <alignment horizontal="right" vertical="top" shrinkToFit="1"/>
    </xf>
    <xf numFmtId="0" fontId="20" fillId="0" borderId="0" xfId="0" applyFont="1" applyAlignment="1">
      <alignment vertical="top" wrapText="1"/>
    </xf>
    <xf numFmtId="164" fontId="16" fillId="2" borderId="0" xfId="3" applyNumberFormat="1" applyAlignment="1">
      <alignment vertical="top"/>
    </xf>
    <xf numFmtId="164" fontId="19" fillId="9" borderId="0" xfId="6" applyNumberFormat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center"/>
    </xf>
    <xf numFmtId="164" fontId="0" fillId="0" borderId="0" xfId="0" applyNumberFormat="1" applyFill="1" applyAlignment="1">
      <alignment vertical="top"/>
    </xf>
    <xf numFmtId="164" fontId="16" fillId="0" borderId="0" xfId="3" applyNumberFormat="1" applyFill="1" applyAlignment="1">
      <alignment vertical="top"/>
    </xf>
    <xf numFmtId="0" fontId="0" fillId="0" borderId="0" xfId="0" applyFill="1">
      <alignment vertical="top"/>
    </xf>
    <xf numFmtId="0" fontId="7" fillId="0" borderId="0" xfId="0" applyFont="1" applyFill="1" applyAlignment="1">
      <alignment horizontal="right" vertical="top" wrapText="1" readingOrder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165" fontId="11" fillId="0" borderId="0" xfId="5" applyFont="1" applyBorder="1" applyAlignment="1">
      <alignment horizontal="center" vertical="center" wrapText="1"/>
    </xf>
    <xf numFmtId="165" fontId="10" fillId="0" borderId="0" xfId="5" applyFont="1" applyAlignment="1">
      <alignment vertical="top"/>
    </xf>
    <xf numFmtId="0" fontId="10" fillId="0" borderId="0" xfId="0" applyFont="1" applyAlignment="1">
      <alignment vertical="center"/>
    </xf>
    <xf numFmtId="165" fontId="10" fillId="0" borderId="0" xfId="5" applyFont="1" applyAlignment="1">
      <alignment horizontal="right" vertical="top"/>
    </xf>
    <xf numFmtId="165" fontId="11" fillId="0" borderId="3" xfId="5" applyFont="1" applyBorder="1" applyAlignment="1">
      <alignment horizontal="center" vertical="center" wrapText="1"/>
    </xf>
    <xf numFmtId="0" fontId="9" fillId="0" borderId="0" xfId="1" applyAlignment="1">
      <alignment vertical="top"/>
    </xf>
    <xf numFmtId="0" fontId="10" fillId="0" borderId="0" xfId="1" applyFont="1" applyFill="1" applyAlignment="1">
      <alignment vertical="top"/>
    </xf>
    <xf numFmtId="165" fontId="9" fillId="0" borderId="0" xfId="5" applyFont="1" applyAlignment="1">
      <alignment vertical="top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shrinkToFit="1"/>
    </xf>
    <xf numFmtId="0" fontId="10" fillId="0" borderId="0" xfId="1" applyFont="1" applyAlignment="1">
      <alignment horizontal="left" vertical="top"/>
    </xf>
    <xf numFmtId="0" fontId="10" fillId="0" borderId="0" xfId="1" applyFont="1" applyFill="1" applyAlignment="1">
      <alignment horizontal="left" vertical="top" wrapText="1"/>
    </xf>
    <xf numFmtId="14" fontId="9" fillId="0" borderId="0" xfId="1" applyNumberFormat="1" applyAlignment="1">
      <alignment vertical="top"/>
    </xf>
    <xf numFmtId="165" fontId="11" fillId="0" borderId="0" xfId="5" applyFont="1" applyFill="1" applyBorder="1" applyAlignment="1">
      <alignment horizontal="center" vertical="center" wrapText="1"/>
    </xf>
    <xf numFmtId="0" fontId="9" fillId="0" borderId="0" xfId="1" applyFill="1" applyAlignment="1">
      <alignment vertical="center"/>
    </xf>
    <xf numFmtId="14" fontId="10" fillId="0" borderId="0" xfId="1" applyNumberFormat="1" applyFont="1" applyAlignment="1">
      <alignment vertical="top"/>
    </xf>
    <xf numFmtId="14" fontId="10" fillId="0" borderId="0" xfId="1" applyNumberFormat="1" applyFont="1" applyAlignment="1">
      <alignment horizontal="left" vertical="top"/>
    </xf>
    <xf numFmtId="14" fontId="11" fillId="0" borderId="0" xfId="1" applyNumberFormat="1" applyFont="1" applyAlignment="1">
      <alignment horizontal="left" vertical="top"/>
    </xf>
    <xf numFmtId="165" fontId="11" fillId="0" borderId="6" xfId="5" applyFont="1" applyFill="1" applyBorder="1" applyAlignment="1">
      <alignment horizontal="right" vertical="top"/>
    </xf>
    <xf numFmtId="14" fontId="10" fillId="0" borderId="0" xfId="1" applyNumberFormat="1" applyFont="1" applyAlignment="1">
      <alignment horizontal="left" vertical="center"/>
    </xf>
    <xf numFmtId="49" fontId="38" fillId="0" borderId="0" xfId="0" applyNumberFormat="1" applyFont="1" applyAlignment="1"/>
    <xf numFmtId="165" fontId="11" fillId="0" borderId="15" xfId="5" applyFont="1" applyFill="1" applyBorder="1" applyAlignment="1">
      <alignment horizontal="right" vertical="top"/>
    </xf>
    <xf numFmtId="0" fontId="9" fillId="0" borderId="0" xfId="0" applyFont="1">
      <alignment vertical="top"/>
    </xf>
    <xf numFmtId="0" fontId="9" fillId="0" borderId="0" xfId="1" applyFont="1" applyAlignment="1">
      <alignment vertical="top"/>
    </xf>
    <xf numFmtId="0" fontId="9" fillId="0" borderId="0" xfId="1" applyFont="1">
      <alignment vertical="top"/>
    </xf>
    <xf numFmtId="14" fontId="9" fillId="0" borderId="0" xfId="1" applyNumberFormat="1" applyFont="1" applyAlignment="1">
      <alignment vertical="top"/>
    </xf>
    <xf numFmtId="0" fontId="11" fillId="0" borderId="0" xfId="1" applyFont="1" applyFill="1" applyAlignment="1">
      <alignment vertical="center"/>
    </xf>
    <xf numFmtId="14" fontId="39" fillId="0" borderId="0" xfId="1" applyNumberFormat="1" applyFont="1" applyFill="1" applyAlignment="1">
      <alignment horizontal="left" vertical="center"/>
    </xf>
    <xf numFmtId="0" fontId="10" fillId="0" borderId="0" xfId="1" applyFont="1" applyAlignment="1">
      <alignment vertical="center" readingOrder="1"/>
    </xf>
    <xf numFmtId="49" fontId="38" fillId="0" borderId="0" xfId="0" applyNumberFormat="1" applyFont="1" applyAlignment="1">
      <alignment vertical="center"/>
    </xf>
    <xf numFmtId="165" fontId="13" fillId="0" borderId="16" xfId="5" applyFont="1" applyFill="1" applyBorder="1" applyAlignment="1">
      <alignment horizontal="right" vertical="top"/>
    </xf>
    <xf numFmtId="0" fontId="22" fillId="0" borderId="0" xfId="0" applyFont="1" applyAlignment="1">
      <alignment horizontal="center" vertical="top"/>
    </xf>
    <xf numFmtId="0" fontId="37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07">
    <cellStyle name="20% - Accent1" xfId="21" builtinId="30" customBuiltin="1"/>
    <cellStyle name="20% - Accent1 2" xfId="49" xr:uid="{7C6287C1-80D4-4C36-81F0-74C720BCB085}"/>
    <cellStyle name="20% - Accent1 3" xfId="69" xr:uid="{AD6C996E-F4D5-49A8-92E9-8676A8719D84}"/>
    <cellStyle name="20% - Accent1 4" xfId="89" xr:uid="{A1B0DD6D-AEB6-4511-B461-EF128F32F547}"/>
    <cellStyle name="20% - Accent2" xfId="25" builtinId="34" customBuiltin="1"/>
    <cellStyle name="20% - Accent2 2" xfId="52" xr:uid="{2E301F7F-5BB4-49F6-ADD1-7F5F968F16BB}"/>
    <cellStyle name="20% - Accent2 3" xfId="72" xr:uid="{1029EF02-F61C-4C6B-AD4E-A2B5AFF8CD97}"/>
    <cellStyle name="20% - Accent2 4" xfId="92" xr:uid="{A09BD657-88C9-4207-B692-C0808B7076A9}"/>
    <cellStyle name="20% - Accent3" xfId="29" builtinId="38" customBuiltin="1"/>
    <cellStyle name="20% - Accent3 2" xfId="55" xr:uid="{A7941061-23BF-413A-94B0-92F7FAF07338}"/>
    <cellStyle name="20% - Accent3 3" xfId="75" xr:uid="{D78CA313-75C8-490E-B2BB-0A7237B6827F}"/>
    <cellStyle name="20% - Accent3 4" xfId="95" xr:uid="{17070B7C-0979-4028-A141-BAA63B0A6F2E}"/>
    <cellStyle name="20% - Accent4" xfId="33" builtinId="42" customBuiltin="1"/>
    <cellStyle name="20% - Accent4 2" xfId="58" xr:uid="{DF48DD15-25F4-4564-A46B-BEA9E8551414}"/>
    <cellStyle name="20% - Accent4 3" xfId="78" xr:uid="{69F40F98-34F9-48EA-801C-5CDBC62B3F9D}"/>
    <cellStyle name="20% - Accent4 4" xfId="98" xr:uid="{A8F99A86-4E2B-4160-AECE-EA72AD1DE6C7}"/>
    <cellStyle name="20% - Accent5" xfId="37" builtinId="46" customBuiltin="1"/>
    <cellStyle name="20% - Accent5 2" xfId="61" xr:uid="{A8D1B989-58EB-4CE7-8EFB-2AFED2FB9F9D}"/>
    <cellStyle name="20% - Accent5 3" xfId="81" xr:uid="{D225252E-8907-4E9A-8674-8D3807105902}"/>
    <cellStyle name="20% - Accent5 4" xfId="101" xr:uid="{40DB2354-F485-410E-B908-8C7ED21A69D2}"/>
    <cellStyle name="20% - Accent6" xfId="41" builtinId="50" customBuiltin="1"/>
    <cellStyle name="20% - Accent6 2" xfId="64" xr:uid="{3160D9DE-635A-46A3-91BD-48386E6871D0}"/>
    <cellStyle name="20% - Accent6 3" xfId="84" xr:uid="{8883622C-F462-4697-8349-3B36513E7F8A}"/>
    <cellStyle name="20% - Accent6 4" xfId="104" xr:uid="{61BE966A-3300-4613-83CD-099A4E76A669}"/>
    <cellStyle name="40% - Accent1" xfId="22" builtinId="31" customBuiltin="1"/>
    <cellStyle name="40% - Accent1 2" xfId="50" xr:uid="{FE0E783A-D67F-439E-BA41-8A52368BC9CC}"/>
    <cellStyle name="40% - Accent1 3" xfId="70" xr:uid="{53F4685F-033D-4D8C-B299-7D5A28E6DFCB}"/>
    <cellStyle name="40% - Accent1 4" xfId="90" xr:uid="{47494D5D-54E0-4322-97F3-AC0E8697FAC5}"/>
    <cellStyle name="40% - Accent2" xfId="26" builtinId="35" customBuiltin="1"/>
    <cellStyle name="40% - Accent2 2" xfId="53" xr:uid="{73BC1EB5-66F0-4D74-A9C2-CE5A9C562B82}"/>
    <cellStyle name="40% - Accent2 3" xfId="73" xr:uid="{C6626198-C963-492D-BF38-3CC54B001E19}"/>
    <cellStyle name="40% - Accent2 4" xfId="93" xr:uid="{2E95FDD7-AFE7-4E16-A25A-9DF0BC7FF990}"/>
    <cellStyle name="40% - Accent3" xfId="30" builtinId="39" customBuiltin="1"/>
    <cellStyle name="40% - Accent3 2" xfId="56" xr:uid="{323B29CA-E5DC-4868-B220-2CFD9D4C3A2D}"/>
    <cellStyle name="40% - Accent3 3" xfId="76" xr:uid="{66AB495A-8543-40B5-8755-51176C37637B}"/>
    <cellStyle name="40% - Accent3 4" xfId="96" xr:uid="{B4EEFBF0-1C76-4930-B20E-CA4CFD81FAB5}"/>
    <cellStyle name="40% - Accent4" xfId="34" builtinId="43" customBuiltin="1"/>
    <cellStyle name="40% - Accent4 2" xfId="59" xr:uid="{4828D646-329C-4486-9FA5-861F863F2004}"/>
    <cellStyle name="40% - Accent4 3" xfId="79" xr:uid="{3FAEA0DD-906D-40C8-8BDF-836A5E911FC3}"/>
    <cellStyle name="40% - Accent4 4" xfId="99" xr:uid="{B299FF95-B00D-4BEB-8DB9-488E18F28125}"/>
    <cellStyle name="40% - Accent5" xfId="38" builtinId="47" customBuiltin="1"/>
    <cellStyle name="40% - Accent5 2" xfId="62" xr:uid="{6EE1D511-45C4-46DD-A4C5-3C4E318E1804}"/>
    <cellStyle name="40% - Accent5 3" xfId="82" xr:uid="{9373108C-A62F-433E-9EC9-36BEEE56219A}"/>
    <cellStyle name="40% - Accent5 4" xfId="102" xr:uid="{A9AB46C7-D652-436A-A8BD-9A5A26C5F498}"/>
    <cellStyle name="40% - Accent6" xfId="42" builtinId="51" customBuiltin="1"/>
    <cellStyle name="40% - Accent6 2" xfId="65" xr:uid="{A7450746-1029-4234-A159-F83BEFECF8D4}"/>
    <cellStyle name="40% - Accent6 3" xfId="85" xr:uid="{835AD2CA-DB35-42B3-9358-49F2DC237450}"/>
    <cellStyle name="40% - Accent6 4" xfId="105" xr:uid="{36FE7736-E954-4706-9024-6BFFE9902A6D}"/>
    <cellStyle name="60% - Accent1" xfId="23" builtinId="32" customBuiltin="1"/>
    <cellStyle name="60% - Accent1 2" xfId="51" xr:uid="{BA0FD9F5-F362-4AD0-8DFD-B78F77EC95EB}"/>
    <cellStyle name="60% - Accent1 3" xfId="71" xr:uid="{0886E6A7-564E-4B36-90EF-27AF403F7375}"/>
    <cellStyle name="60% - Accent1 4" xfId="91" xr:uid="{9616C8B2-784B-4441-984A-4B6D8410E138}"/>
    <cellStyle name="60% - Accent2" xfId="27" builtinId="36" customBuiltin="1"/>
    <cellStyle name="60% - Accent2 2" xfId="54" xr:uid="{4D90F148-147D-4099-9E82-EB34FA64B737}"/>
    <cellStyle name="60% - Accent2 3" xfId="74" xr:uid="{5B64563C-A830-4EA8-A70E-BFBB198FEC1C}"/>
    <cellStyle name="60% - Accent2 4" xfId="94" xr:uid="{4BA6D9D3-CC23-4CE3-91CE-BEF10066A352}"/>
    <cellStyle name="60% - Accent3" xfId="31" builtinId="40" customBuiltin="1"/>
    <cellStyle name="60% - Accent3 2" xfId="57" xr:uid="{10AA65B6-EC9B-48DA-8328-E30AFDC3F371}"/>
    <cellStyle name="60% - Accent3 3" xfId="77" xr:uid="{612FDE18-2F8C-42B4-95D8-20A0B98EB393}"/>
    <cellStyle name="60% - Accent3 4" xfId="97" xr:uid="{80270BA1-6FD5-4D5F-8981-F8D8EE1D7902}"/>
    <cellStyle name="60% - Accent4" xfId="35" builtinId="44" customBuiltin="1"/>
    <cellStyle name="60% - Accent4 2" xfId="60" xr:uid="{E60BD98F-757E-4EE5-A788-4180E4EE5789}"/>
    <cellStyle name="60% - Accent4 3" xfId="80" xr:uid="{38528B51-5F6E-4B4A-AB07-BC64D1D64D4D}"/>
    <cellStyle name="60% - Accent4 4" xfId="100" xr:uid="{4B2B3507-BDC7-4BDD-BA6B-FD8996AB8E33}"/>
    <cellStyle name="60% - Accent5" xfId="39" builtinId="48" customBuiltin="1"/>
    <cellStyle name="60% - Accent5 2" xfId="63" xr:uid="{CC05EB9B-5453-435C-A86F-5603C66F6832}"/>
    <cellStyle name="60% - Accent5 3" xfId="83" xr:uid="{3BD102F0-A79A-42B4-A564-9BBE3E14AA59}"/>
    <cellStyle name="60% - Accent5 4" xfId="103" xr:uid="{5A93E0D8-B856-4C36-958D-B704D618877D}"/>
    <cellStyle name="60% - Accent6" xfId="43" builtinId="52" customBuiltin="1"/>
    <cellStyle name="60% - Accent6 2" xfId="66" xr:uid="{9BEAF4EB-8824-49D3-9D43-91C9DF1132CE}"/>
    <cellStyle name="60% - Accent6 3" xfId="86" xr:uid="{815E95EE-5A30-412E-BE3C-EF9F94D21408}"/>
    <cellStyle name="60% - Accent6 4" xfId="106" xr:uid="{4A4CEE82-A3DA-4AFB-85D8-A2A727C3D55E}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3" builtinId="27" customBuiltin="1"/>
    <cellStyle name="Calculation" xfId="14" builtinId="22" customBuiltin="1"/>
    <cellStyle name="Check Cell" xfId="16" builtinId="23" customBuiltin="1"/>
    <cellStyle name="Comma" xfId="5" builtinId="3"/>
    <cellStyle name="Comma 2" xfId="2" xr:uid="{00000000-0005-0000-0000-000002000000}"/>
    <cellStyle name="Currency 2" xfId="45" xr:uid="{8A65EEAF-6897-420F-BC51-8718DEF2A7EF}"/>
    <cellStyle name="Explanatory Text" xfId="18" builtinId="53" customBuiltin="1"/>
    <cellStyle name="Good" xfId="6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4" builtinId="20" customBuiltin="1"/>
    <cellStyle name="Linked Cell" xfId="15" builtinId="24" customBuiltin="1"/>
    <cellStyle name="Neutral" xfId="7" builtinId="28" customBuiltin="1"/>
    <cellStyle name="Normal" xfId="0" builtinId="0"/>
    <cellStyle name="Normal 2" xfId="1" xr:uid="{00000000-0005-0000-0000-000006000000}"/>
    <cellStyle name="Normal 3" xfId="44" xr:uid="{2DE20C6D-7472-4EEE-A005-CD0C191F3D5B}"/>
    <cellStyle name="Normal 4" xfId="47" xr:uid="{8A7B20F9-BD11-428D-8DC2-FBFA87D2B9C9}"/>
    <cellStyle name="Normal 5" xfId="67" xr:uid="{86AE9393-C94B-4D92-A473-D67A37C71529}"/>
    <cellStyle name="Normal 6" xfId="87" xr:uid="{D6228958-7D42-440D-9312-C6AB73E47633}"/>
    <cellStyle name="Note 2" xfId="46" xr:uid="{D44BAB95-E496-47CF-B602-7E3AF5D9749C}"/>
    <cellStyle name="Note 3" xfId="48" xr:uid="{C903F795-D72D-453D-BCE6-D8C553E77B47}"/>
    <cellStyle name="Note 4" xfId="68" xr:uid="{433727C0-48DE-4E0A-A255-EE4D7B546F66}"/>
    <cellStyle name="Note 5" xfId="88" xr:uid="{E869BFE7-B9E1-4482-A288-6EADBE399FB6}"/>
    <cellStyle name="Output" xfId="13" builtinId="21" customBuiltin="1"/>
    <cellStyle name="Title" xfId="8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0066FF"/>
      <color rgb="FF33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1352549</xdr:colOff>
      <xdr:row>3</xdr:row>
      <xdr:rowOff>1</xdr:rowOff>
    </xdr:to>
    <xdr:pic>
      <xdr:nvPicPr>
        <xdr:cNvPr id="3" name="Picture 2" descr="CSL PMS C">
          <a:extLst>
            <a:ext uri="{FF2B5EF4-FFF2-40B4-BE49-F238E27FC236}">
              <a16:creationId xmlns:a16="http://schemas.microsoft.com/office/drawing/2014/main" id="{1C03182A-E1AD-44F4-8783-438ADD05E3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49" cy="5524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9524</xdr:rowOff>
    </xdr:from>
    <xdr:to>
      <xdr:col>0</xdr:col>
      <xdr:colOff>1352550</xdr:colOff>
      <xdr:row>3</xdr:row>
      <xdr:rowOff>9525</xdr:rowOff>
    </xdr:to>
    <xdr:pic>
      <xdr:nvPicPr>
        <xdr:cNvPr id="3" name="Picture 2" descr="CSL PMS C">
          <a:extLst>
            <a:ext uri="{FF2B5EF4-FFF2-40B4-BE49-F238E27FC236}">
              <a16:creationId xmlns:a16="http://schemas.microsoft.com/office/drawing/2014/main" id="{72DC2D94-1CDB-4E72-9490-181D414DA2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4"/>
          <a:ext cx="1352549" cy="5524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DB67-2B4C-4A90-B5CA-03F3C6C67913}">
  <sheetPr>
    <outlinePr summaryRight="0"/>
    <pageSetUpPr autoPageBreaks="0"/>
  </sheetPr>
  <dimension ref="A1:D376"/>
  <sheetViews>
    <sheetView showGridLines="0" tabSelected="1" zoomScaleNormal="100" zoomScaleSheetLayoutView="85" workbookViewId="0">
      <pane ySplit="6" topLeftCell="A7" activePane="bottomLeft" state="frozen"/>
      <selection pane="bottomLeft" activeCell="C260" sqref="C260"/>
    </sheetView>
  </sheetViews>
  <sheetFormatPr defaultRowHeight="12.75" outlineLevelRow="2"/>
  <cols>
    <col min="1" max="1" width="51.28515625" style="148" bestFit="1" customWidth="1"/>
    <col min="2" max="2" width="85.28515625" style="150" customWidth="1"/>
    <col min="3" max="3" width="25.140625" style="132" bestFit="1" customWidth="1"/>
    <col min="4" max="218" width="6.85546875" style="148" customWidth="1"/>
    <col min="219" max="219" width="1" style="148" customWidth="1"/>
    <col min="220" max="220" width="8.28515625" style="148" customWidth="1"/>
    <col min="221" max="221" width="28.28515625" style="148" customWidth="1"/>
    <col min="222" max="222" width="3" style="148" customWidth="1"/>
    <col min="223" max="223" width="6.140625" style="148" customWidth="1"/>
    <col min="224" max="224" width="2" style="148" customWidth="1"/>
    <col min="225" max="225" width="13.28515625" style="148" customWidth="1"/>
    <col min="226" max="226" width="11.42578125" style="148" customWidth="1"/>
    <col min="227" max="227" width="13.140625" style="148" customWidth="1"/>
    <col min="228" max="228" width="8.7109375" style="148" bestFit="1" customWidth="1"/>
    <col min="229" max="229" width="37.5703125" style="148" customWidth="1"/>
    <col min="230" max="230" width="13.140625" style="148" customWidth="1"/>
    <col min="231" max="231" width="12.85546875" style="148" customWidth="1"/>
    <col min="232" max="232" width="16.7109375" style="148" customWidth="1"/>
    <col min="233" max="474" width="6.85546875" style="148" customWidth="1"/>
    <col min="475" max="475" width="1" style="148" customWidth="1"/>
    <col min="476" max="476" width="8.28515625" style="148" customWidth="1"/>
    <col min="477" max="477" width="28.28515625" style="148" customWidth="1"/>
    <col min="478" max="478" width="3" style="148" customWidth="1"/>
    <col min="479" max="479" width="6.140625" style="148" customWidth="1"/>
    <col min="480" max="480" width="2" style="148" customWidth="1"/>
    <col min="481" max="481" width="13.28515625" style="148" customWidth="1"/>
    <col min="482" max="482" width="11.42578125" style="148" customWidth="1"/>
    <col min="483" max="483" width="13.140625" style="148" customWidth="1"/>
    <col min="484" max="484" width="8.7109375" style="148" bestFit="1" customWidth="1"/>
    <col min="485" max="485" width="37.5703125" style="148" customWidth="1"/>
    <col min="486" max="486" width="13.140625" style="148" customWidth="1"/>
    <col min="487" max="487" width="12.85546875" style="148" customWidth="1"/>
    <col min="488" max="488" width="16.7109375" style="148" customWidth="1"/>
    <col min="489" max="730" width="6.85546875" style="148" customWidth="1"/>
    <col min="731" max="731" width="1" style="148" customWidth="1"/>
    <col min="732" max="732" width="8.28515625" style="148" customWidth="1"/>
    <col min="733" max="733" width="28.28515625" style="148" customWidth="1"/>
    <col min="734" max="734" width="3" style="148" customWidth="1"/>
    <col min="735" max="735" width="6.140625" style="148" customWidth="1"/>
    <col min="736" max="736" width="2" style="148" customWidth="1"/>
    <col min="737" max="737" width="13.28515625" style="148" customWidth="1"/>
    <col min="738" max="738" width="11.42578125" style="148" customWidth="1"/>
    <col min="739" max="739" width="13.140625" style="148" customWidth="1"/>
    <col min="740" max="740" width="8.7109375" style="148" bestFit="1" customWidth="1"/>
    <col min="741" max="741" width="37.5703125" style="148" customWidth="1"/>
    <col min="742" max="742" width="13.140625" style="148" customWidth="1"/>
    <col min="743" max="743" width="12.85546875" style="148" customWidth="1"/>
    <col min="744" max="744" width="16.7109375" style="148" customWidth="1"/>
    <col min="745" max="986" width="6.85546875" style="148" customWidth="1"/>
    <col min="987" max="987" width="1" style="148" customWidth="1"/>
    <col min="988" max="988" width="8.28515625" style="148" customWidth="1"/>
    <col min="989" max="989" width="28.28515625" style="148" customWidth="1"/>
    <col min="990" max="990" width="3" style="148" customWidth="1"/>
    <col min="991" max="991" width="6.140625" style="148" customWidth="1"/>
    <col min="992" max="992" width="2" style="148" customWidth="1"/>
    <col min="993" max="993" width="13.28515625" style="148" customWidth="1"/>
    <col min="994" max="994" width="11.42578125" style="148" customWidth="1"/>
    <col min="995" max="995" width="13.140625" style="148" customWidth="1"/>
    <col min="996" max="996" width="8.7109375" style="148" bestFit="1" customWidth="1"/>
    <col min="997" max="997" width="37.5703125" style="148" customWidth="1"/>
    <col min="998" max="998" width="13.140625" style="148" customWidth="1"/>
    <col min="999" max="999" width="12.85546875" style="148" customWidth="1"/>
    <col min="1000" max="1000" width="16.7109375" style="148" customWidth="1"/>
    <col min="1001" max="1242" width="6.85546875" style="148" customWidth="1"/>
    <col min="1243" max="1243" width="1" style="148" customWidth="1"/>
    <col min="1244" max="1244" width="8.28515625" style="148" customWidth="1"/>
    <col min="1245" max="1245" width="28.28515625" style="148" customWidth="1"/>
    <col min="1246" max="1246" width="3" style="148" customWidth="1"/>
    <col min="1247" max="1247" width="6.140625" style="148" customWidth="1"/>
    <col min="1248" max="1248" width="2" style="148" customWidth="1"/>
    <col min="1249" max="1249" width="13.28515625" style="148" customWidth="1"/>
    <col min="1250" max="1250" width="11.42578125" style="148" customWidth="1"/>
    <col min="1251" max="1251" width="13.140625" style="148" customWidth="1"/>
    <col min="1252" max="1252" width="8.7109375" style="148" bestFit="1" customWidth="1"/>
    <col min="1253" max="1253" width="37.5703125" style="148" customWidth="1"/>
    <col min="1254" max="1254" width="13.140625" style="148" customWidth="1"/>
    <col min="1255" max="1255" width="12.85546875" style="148" customWidth="1"/>
    <col min="1256" max="1256" width="16.7109375" style="148" customWidth="1"/>
    <col min="1257" max="1498" width="6.85546875" style="148" customWidth="1"/>
    <col min="1499" max="1499" width="1" style="148" customWidth="1"/>
    <col min="1500" max="1500" width="8.28515625" style="148" customWidth="1"/>
    <col min="1501" max="1501" width="28.28515625" style="148" customWidth="1"/>
    <col min="1502" max="1502" width="3" style="148" customWidth="1"/>
    <col min="1503" max="1503" width="6.140625" style="148" customWidth="1"/>
    <col min="1504" max="1504" width="2" style="148" customWidth="1"/>
    <col min="1505" max="1505" width="13.28515625" style="148" customWidth="1"/>
    <col min="1506" max="1506" width="11.42578125" style="148" customWidth="1"/>
    <col min="1507" max="1507" width="13.140625" style="148" customWidth="1"/>
    <col min="1508" max="1508" width="8.7109375" style="148" bestFit="1" customWidth="1"/>
    <col min="1509" max="1509" width="37.5703125" style="148" customWidth="1"/>
    <col min="1510" max="1510" width="13.140625" style="148" customWidth="1"/>
    <col min="1511" max="1511" width="12.85546875" style="148" customWidth="1"/>
    <col min="1512" max="1512" width="16.7109375" style="148" customWidth="1"/>
    <col min="1513" max="1754" width="6.85546875" style="148" customWidth="1"/>
    <col min="1755" max="1755" width="1" style="148" customWidth="1"/>
    <col min="1756" max="1756" width="8.28515625" style="148" customWidth="1"/>
    <col min="1757" max="1757" width="28.28515625" style="148" customWidth="1"/>
    <col min="1758" max="1758" width="3" style="148" customWidth="1"/>
    <col min="1759" max="1759" width="6.140625" style="148" customWidth="1"/>
    <col min="1760" max="1760" width="2" style="148" customWidth="1"/>
    <col min="1761" max="1761" width="13.28515625" style="148" customWidth="1"/>
    <col min="1762" max="1762" width="11.42578125" style="148" customWidth="1"/>
    <col min="1763" max="1763" width="13.140625" style="148" customWidth="1"/>
    <col min="1764" max="1764" width="8.7109375" style="148" bestFit="1" customWidth="1"/>
    <col min="1765" max="1765" width="37.5703125" style="148" customWidth="1"/>
    <col min="1766" max="1766" width="13.140625" style="148" customWidth="1"/>
    <col min="1767" max="1767" width="12.85546875" style="148" customWidth="1"/>
    <col min="1768" max="1768" width="16.7109375" style="148" customWidth="1"/>
    <col min="1769" max="2010" width="6.85546875" style="148" customWidth="1"/>
    <col min="2011" max="2011" width="1" style="148" customWidth="1"/>
    <col min="2012" max="2012" width="8.28515625" style="148" customWidth="1"/>
    <col min="2013" max="2013" width="28.28515625" style="148" customWidth="1"/>
    <col min="2014" max="2014" width="3" style="148" customWidth="1"/>
    <col min="2015" max="2015" width="6.140625" style="148" customWidth="1"/>
    <col min="2016" max="2016" width="2" style="148" customWidth="1"/>
    <col min="2017" max="2017" width="13.28515625" style="148" customWidth="1"/>
    <col min="2018" max="2018" width="11.42578125" style="148" customWidth="1"/>
    <col min="2019" max="2019" width="13.140625" style="148" customWidth="1"/>
    <col min="2020" max="2020" width="8.7109375" style="148" bestFit="1" customWidth="1"/>
    <col min="2021" max="2021" width="37.5703125" style="148" customWidth="1"/>
    <col min="2022" max="2022" width="13.140625" style="148" customWidth="1"/>
    <col min="2023" max="2023" width="12.85546875" style="148" customWidth="1"/>
    <col min="2024" max="2024" width="16.7109375" style="148" customWidth="1"/>
    <col min="2025" max="2266" width="6.85546875" style="148" customWidth="1"/>
    <col min="2267" max="2267" width="1" style="148" customWidth="1"/>
    <col min="2268" max="2268" width="8.28515625" style="148" customWidth="1"/>
    <col min="2269" max="2269" width="28.28515625" style="148" customWidth="1"/>
    <col min="2270" max="2270" width="3" style="148" customWidth="1"/>
    <col min="2271" max="2271" width="6.140625" style="148" customWidth="1"/>
    <col min="2272" max="2272" width="2" style="148" customWidth="1"/>
    <col min="2273" max="2273" width="13.28515625" style="148" customWidth="1"/>
    <col min="2274" max="2274" width="11.42578125" style="148" customWidth="1"/>
    <col min="2275" max="2275" width="13.140625" style="148" customWidth="1"/>
    <col min="2276" max="2276" width="8.7109375" style="148" bestFit="1" customWidth="1"/>
    <col min="2277" max="2277" width="37.5703125" style="148" customWidth="1"/>
    <col min="2278" max="2278" width="13.140625" style="148" customWidth="1"/>
    <col min="2279" max="2279" width="12.85546875" style="148" customWidth="1"/>
    <col min="2280" max="2280" width="16.7109375" style="148" customWidth="1"/>
    <col min="2281" max="2522" width="6.85546875" style="148" customWidth="1"/>
    <col min="2523" max="2523" width="1" style="148" customWidth="1"/>
    <col min="2524" max="2524" width="8.28515625" style="148" customWidth="1"/>
    <col min="2525" max="2525" width="28.28515625" style="148" customWidth="1"/>
    <col min="2526" max="2526" width="3" style="148" customWidth="1"/>
    <col min="2527" max="2527" width="6.140625" style="148" customWidth="1"/>
    <col min="2528" max="2528" width="2" style="148" customWidth="1"/>
    <col min="2529" max="2529" width="13.28515625" style="148" customWidth="1"/>
    <col min="2530" max="2530" width="11.42578125" style="148" customWidth="1"/>
    <col min="2531" max="2531" width="13.140625" style="148" customWidth="1"/>
    <col min="2532" max="2532" width="8.7109375" style="148" bestFit="1" customWidth="1"/>
    <col min="2533" max="2533" width="37.5703125" style="148" customWidth="1"/>
    <col min="2534" max="2534" width="13.140625" style="148" customWidth="1"/>
    <col min="2535" max="2535" width="12.85546875" style="148" customWidth="1"/>
    <col min="2536" max="2536" width="16.7109375" style="148" customWidth="1"/>
    <col min="2537" max="2778" width="6.85546875" style="148" customWidth="1"/>
    <col min="2779" max="2779" width="1" style="148" customWidth="1"/>
    <col min="2780" max="2780" width="8.28515625" style="148" customWidth="1"/>
    <col min="2781" max="2781" width="28.28515625" style="148" customWidth="1"/>
    <col min="2782" max="2782" width="3" style="148" customWidth="1"/>
    <col min="2783" max="2783" width="6.140625" style="148" customWidth="1"/>
    <col min="2784" max="2784" width="2" style="148" customWidth="1"/>
    <col min="2785" max="2785" width="13.28515625" style="148" customWidth="1"/>
    <col min="2786" max="2786" width="11.42578125" style="148" customWidth="1"/>
    <col min="2787" max="2787" width="13.140625" style="148" customWidth="1"/>
    <col min="2788" max="2788" width="8.7109375" style="148" bestFit="1" customWidth="1"/>
    <col min="2789" max="2789" width="37.5703125" style="148" customWidth="1"/>
    <col min="2790" max="2790" width="13.140625" style="148" customWidth="1"/>
    <col min="2791" max="2791" width="12.85546875" style="148" customWidth="1"/>
    <col min="2792" max="2792" width="16.7109375" style="148" customWidth="1"/>
    <col min="2793" max="3034" width="6.85546875" style="148" customWidth="1"/>
    <col min="3035" max="3035" width="1" style="148" customWidth="1"/>
    <col min="3036" max="3036" width="8.28515625" style="148" customWidth="1"/>
    <col min="3037" max="3037" width="28.28515625" style="148" customWidth="1"/>
    <col min="3038" max="3038" width="3" style="148" customWidth="1"/>
    <col min="3039" max="3039" width="6.140625" style="148" customWidth="1"/>
    <col min="3040" max="3040" width="2" style="148" customWidth="1"/>
    <col min="3041" max="3041" width="13.28515625" style="148" customWidth="1"/>
    <col min="3042" max="3042" width="11.42578125" style="148" customWidth="1"/>
    <col min="3043" max="3043" width="13.140625" style="148" customWidth="1"/>
    <col min="3044" max="3044" width="8.7109375" style="148" bestFit="1" customWidth="1"/>
    <col min="3045" max="3045" width="37.5703125" style="148" customWidth="1"/>
    <col min="3046" max="3046" width="13.140625" style="148" customWidth="1"/>
    <col min="3047" max="3047" width="12.85546875" style="148" customWidth="1"/>
    <col min="3048" max="3048" width="16.7109375" style="148" customWidth="1"/>
    <col min="3049" max="3290" width="6.85546875" style="148" customWidth="1"/>
    <col min="3291" max="3291" width="1" style="148" customWidth="1"/>
    <col min="3292" max="3292" width="8.28515625" style="148" customWidth="1"/>
    <col min="3293" max="3293" width="28.28515625" style="148" customWidth="1"/>
    <col min="3294" max="3294" width="3" style="148" customWidth="1"/>
    <col min="3295" max="3295" width="6.140625" style="148" customWidth="1"/>
    <col min="3296" max="3296" width="2" style="148" customWidth="1"/>
    <col min="3297" max="3297" width="13.28515625" style="148" customWidth="1"/>
    <col min="3298" max="3298" width="11.42578125" style="148" customWidth="1"/>
    <col min="3299" max="3299" width="13.140625" style="148" customWidth="1"/>
    <col min="3300" max="3300" width="8.7109375" style="148" bestFit="1" customWidth="1"/>
    <col min="3301" max="3301" width="37.5703125" style="148" customWidth="1"/>
    <col min="3302" max="3302" width="13.140625" style="148" customWidth="1"/>
    <col min="3303" max="3303" width="12.85546875" style="148" customWidth="1"/>
    <col min="3304" max="3304" width="16.7109375" style="148" customWidth="1"/>
    <col min="3305" max="3546" width="6.85546875" style="148" customWidth="1"/>
    <col min="3547" max="3547" width="1" style="148" customWidth="1"/>
    <col min="3548" max="3548" width="8.28515625" style="148" customWidth="1"/>
    <col min="3549" max="3549" width="28.28515625" style="148" customWidth="1"/>
    <col min="3550" max="3550" width="3" style="148" customWidth="1"/>
    <col min="3551" max="3551" width="6.140625" style="148" customWidth="1"/>
    <col min="3552" max="3552" width="2" style="148" customWidth="1"/>
    <col min="3553" max="3553" width="13.28515625" style="148" customWidth="1"/>
    <col min="3554" max="3554" width="11.42578125" style="148" customWidth="1"/>
    <col min="3555" max="3555" width="13.140625" style="148" customWidth="1"/>
    <col min="3556" max="3556" width="8.7109375" style="148" bestFit="1" customWidth="1"/>
    <col min="3557" max="3557" width="37.5703125" style="148" customWidth="1"/>
    <col min="3558" max="3558" width="13.140625" style="148" customWidth="1"/>
    <col min="3559" max="3559" width="12.85546875" style="148" customWidth="1"/>
    <col min="3560" max="3560" width="16.7109375" style="148" customWidth="1"/>
    <col min="3561" max="3802" width="6.85546875" style="148" customWidth="1"/>
    <col min="3803" max="3803" width="1" style="148" customWidth="1"/>
    <col min="3804" max="3804" width="8.28515625" style="148" customWidth="1"/>
    <col min="3805" max="3805" width="28.28515625" style="148" customWidth="1"/>
    <col min="3806" max="3806" width="3" style="148" customWidth="1"/>
    <col min="3807" max="3807" width="6.140625" style="148" customWidth="1"/>
    <col min="3808" max="3808" width="2" style="148" customWidth="1"/>
    <col min="3809" max="3809" width="13.28515625" style="148" customWidth="1"/>
    <col min="3810" max="3810" width="11.42578125" style="148" customWidth="1"/>
    <col min="3811" max="3811" width="13.140625" style="148" customWidth="1"/>
    <col min="3812" max="3812" width="8.7109375" style="148" bestFit="1" customWidth="1"/>
    <col min="3813" max="3813" width="37.5703125" style="148" customWidth="1"/>
    <col min="3814" max="3814" width="13.140625" style="148" customWidth="1"/>
    <col min="3815" max="3815" width="12.85546875" style="148" customWidth="1"/>
    <col min="3816" max="3816" width="16.7109375" style="148" customWidth="1"/>
    <col min="3817" max="4058" width="6.85546875" style="148" customWidth="1"/>
    <col min="4059" max="4059" width="1" style="148" customWidth="1"/>
    <col min="4060" max="4060" width="8.28515625" style="148" customWidth="1"/>
    <col min="4061" max="4061" width="28.28515625" style="148" customWidth="1"/>
    <col min="4062" max="4062" width="3" style="148" customWidth="1"/>
    <col min="4063" max="4063" width="6.140625" style="148" customWidth="1"/>
    <col min="4064" max="4064" width="2" style="148" customWidth="1"/>
    <col min="4065" max="4065" width="13.28515625" style="148" customWidth="1"/>
    <col min="4066" max="4066" width="11.42578125" style="148" customWidth="1"/>
    <col min="4067" max="4067" width="13.140625" style="148" customWidth="1"/>
    <col min="4068" max="4068" width="8.7109375" style="148" bestFit="1" customWidth="1"/>
    <col min="4069" max="4069" width="37.5703125" style="148" customWidth="1"/>
    <col min="4070" max="4070" width="13.140625" style="148" customWidth="1"/>
    <col min="4071" max="4071" width="12.85546875" style="148" customWidth="1"/>
    <col min="4072" max="4072" width="16.7109375" style="148" customWidth="1"/>
    <col min="4073" max="4314" width="6.85546875" style="148" customWidth="1"/>
    <col min="4315" max="4315" width="1" style="148" customWidth="1"/>
    <col min="4316" max="4316" width="8.28515625" style="148" customWidth="1"/>
    <col min="4317" max="4317" width="28.28515625" style="148" customWidth="1"/>
    <col min="4318" max="4318" width="3" style="148" customWidth="1"/>
    <col min="4319" max="4319" width="6.140625" style="148" customWidth="1"/>
    <col min="4320" max="4320" width="2" style="148" customWidth="1"/>
    <col min="4321" max="4321" width="13.28515625" style="148" customWidth="1"/>
    <col min="4322" max="4322" width="11.42578125" style="148" customWidth="1"/>
    <col min="4323" max="4323" width="13.140625" style="148" customWidth="1"/>
    <col min="4324" max="4324" width="8.7109375" style="148" bestFit="1" customWidth="1"/>
    <col min="4325" max="4325" width="37.5703125" style="148" customWidth="1"/>
    <col min="4326" max="4326" width="13.140625" style="148" customWidth="1"/>
    <col min="4327" max="4327" width="12.85546875" style="148" customWidth="1"/>
    <col min="4328" max="4328" width="16.7109375" style="148" customWidth="1"/>
    <col min="4329" max="4570" width="6.85546875" style="148" customWidth="1"/>
    <col min="4571" max="4571" width="1" style="148" customWidth="1"/>
    <col min="4572" max="4572" width="8.28515625" style="148" customWidth="1"/>
    <col min="4573" max="4573" width="28.28515625" style="148" customWidth="1"/>
    <col min="4574" max="4574" width="3" style="148" customWidth="1"/>
    <col min="4575" max="4575" width="6.140625" style="148" customWidth="1"/>
    <col min="4576" max="4576" width="2" style="148" customWidth="1"/>
    <col min="4577" max="4577" width="13.28515625" style="148" customWidth="1"/>
    <col min="4578" max="4578" width="11.42578125" style="148" customWidth="1"/>
    <col min="4579" max="4579" width="13.140625" style="148" customWidth="1"/>
    <col min="4580" max="4580" width="8.7109375" style="148" bestFit="1" customWidth="1"/>
    <col min="4581" max="4581" width="37.5703125" style="148" customWidth="1"/>
    <col min="4582" max="4582" width="13.140625" style="148" customWidth="1"/>
    <col min="4583" max="4583" width="12.85546875" style="148" customWidth="1"/>
    <col min="4584" max="4584" width="16.7109375" style="148" customWidth="1"/>
    <col min="4585" max="4826" width="6.85546875" style="148" customWidth="1"/>
    <col min="4827" max="4827" width="1" style="148" customWidth="1"/>
    <col min="4828" max="4828" width="8.28515625" style="148" customWidth="1"/>
    <col min="4829" max="4829" width="28.28515625" style="148" customWidth="1"/>
    <col min="4830" max="4830" width="3" style="148" customWidth="1"/>
    <col min="4831" max="4831" width="6.140625" style="148" customWidth="1"/>
    <col min="4832" max="4832" width="2" style="148" customWidth="1"/>
    <col min="4833" max="4833" width="13.28515625" style="148" customWidth="1"/>
    <col min="4834" max="4834" width="11.42578125" style="148" customWidth="1"/>
    <col min="4835" max="4835" width="13.140625" style="148" customWidth="1"/>
    <col min="4836" max="4836" width="8.7109375" style="148" bestFit="1" customWidth="1"/>
    <col min="4837" max="4837" width="37.5703125" style="148" customWidth="1"/>
    <col min="4838" max="4838" width="13.140625" style="148" customWidth="1"/>
    <col min="4839" max="4839" width="12.85546875" style="148" customWidth="1"/>
    <col min="4840" max="4840" width="16.7109375" style="148" customWidth="1"/>
    <col min="4841" max="5082" width="6.85546875" style="148" customWidth="1"/>
    <col min="5083" max="5083" width="1" style="148" customWidth="1"/>
    <col min="5084" max="5084" width="8.28515625" style="148" customWidth="1"/>
    <col min="5085" max="5085" width="28.28515625" style="148" customWidth="1"/>
    <col min="5086" max="5086" width="3" style="148" customWidth="1"/>
    <col min="5087" max="5087" width="6.140625" style="148" customWidth="1"/>
    <col min="5088" max="5088" width="2" style="148" customWidth="1"/>
    <col min="5089" max="5089" width="13.28515625" style="148" customWidth="1"/>
    <col min="5090" max="5090" width="11.42578125" style="148" customWidth="1"/>
    <col min="5091" max="5091" width="13.140625" style="148" customWidth="1"/>
    <col min="5092" max="5092" width="8.7109375" style="148" bestFit="1" customWidth="1"/>
    <col min="5093" max="5093" width="37.5703125" style="148" customWidth="1"/>
    <col min="5094" max="5094" width="13.140625" style="148" customWidth="1"/>
    <col min="5095" max="5095" width="12.85546875" style="148" customWidth="1"/>
    <col min="5096" max="5096" width="16.7109375" style="148" customWidth="1"/>
    <col min="5097" max="5338" width="6.85546875" style="148" customWidth="1"/>
    <col min="5339" max="5339" width="1" style="148" customWidth="1"/>
    <col min="5340" max="5340" width="8.28515625" style="148" customWidth="1"/>
    <col min="5341" max="5341" width="28.28515625" style="148" customWidth="1"/>
    <col min="5342" max="5342" width="3" style="148" customWidth="1"/>
    <col min="5343" max="5343" width="6.140625" style="148" customWidth="1"/>
    <col min="5344" max="5344" width="2" style="148" customWidth="1"/>
    <col min="5345" max="5345" width="13.28515625" style="148" customWidth="1"/>
    <col min="5346" max="5346" width="11.42578125" style="148" customWidth="1"/>
    <col min="5347" max="5347" width="13.140625" style="148" customWidth="1"/>
    <col min="5348" max="5348" width="8.7109375" style="148" bestFit="1" customWidth="1"/>
    <col min="5349" max="5349" width="37.5703125" style="148" customWidth="1"/>
    <col min="5350" max="5350" width="13.140625" style="148" customWidth="1"/>
    <col min="5351" max="5351" width="12.85546875" style="148" customWidth="1"/>
    <col min="5352" max="5352" width="16.7109375" style="148" customWidth="1"/>
    <col min="5353" max="5594" width="6.85546875" style="148" customWidth="1"/>
    <col min="5595" max="5595" width="1" style="148" customWidth="1"/>
    <col min="5596" max="5596" width="8.28515625" style="148" customWidth="1"/>
    <col min="5597" max="5597" width="28.28515625" style="148" customWidth="1"/>
    <col min="5598" max="5598" width="3" style="148" customWidth="1"/>
    <col min="5599" max="5599" width="6.140625" style="148" customWidth="1"/>
    <col min="5600" max="5600" width="2" style="148" customWidth="1"/>
    <col min="5601" max="5601" width="13.28515625" style="148" customWidth="1"/>
    <col min="5602" max="5602" width="11.42578125" style="148" customWidth="1"/>
    <col min="5603" max="5603" width="13.140625" style="148" customWidth="1"/>
    <col min="5604" max="5604" width="8.7109375" style="148" bestFit="1" customWidth="1"/>
    <col min="5605" max="5605" width="37.5703125" style="148" customWidth="1"/>
    <col min="5606" max="5606" width="13.140625" style="148" customWidth="1"/>
    <col min="5607" max="5607" width="12.85546875" style="148" customWidth="1"/>
    <col min="5608" max="5608" width="16.7109375" style="148" customWidth="1"/>
    <col min="5609" max="5850" width="6.85546875" style="148" customWidth="1"/>
    <col min="5851" max="5851" width="1" style="148" customWidth="1"/>
    <col min="5852" max="5852" width="8.28515625" style="148" customWidth="1"/>
    <col min="5853" max="5853" width="28.28515625" style="148" customWidth="1"/>
    <col min="5854" max="5854" width="3" style="148" customWidth="1"/>
    <col min="5855" max="5855" width="6.140625" style="148" customWidth="1"/>
    <col min="5856" max="5856" width="2" style="148" customWidth="1"/>
    <col min="5857" max="5857" width="13.28515625" style="148" customWidth="1"/>
    <col min="5858" max="5858" width="11.42578125" style="148" customWidth="1"/>
    <col min="5859" max="5859" width="13.140625" style="148" customWidth="1"/>
    <col min="5860" max="5860" width="8.7109375" style="148" bestFit="1" customWidth="1"/>
    <col min="5861" max="5861" width="37.5703125" style="148" customWidth="1"/>
    <col min="5862" max="5862" width="13.140625" style="148" customWidth="1"/>
    <col min="5863" max="5863" width="12.85546875" style="148" customWidth="1"/>
    <col min="5864" max="5864" width="16.7109375" style="148" customWidth="1"/>
    <col min="5865" max="6106" width="6.85546875" style="148" customWidth="1"/>
    <col min="6107" max="6107" width="1" style="148" customWidth="1"/>
    <col min="6108" max="6108" width="8.28515625" style="148" customWidth="1"/>
    <col min="6109" max="6109" width="28.28515625" style="148" customWidth="1"/>
    <col min="6110" max="6110" width="3" style="148" customWidth="1"/>
    <col min="6111" max="6111" width="6.140625" style="148" customWidth="1"/>
    <col min="6112" max="6112" width="2" style="148" customWidth="1"/>
    <col min="6113" max="6113" width="13.28515625" style="148" customWidth="1"/>
    <col min="6114" max="6114" width="11.42578125" style="148" customWidth="1"/>
    <col min="6115" max="6115" width="13.140625" style="148" customWidth="1"/>
    <col min="6116" max="6116" width="8.7109375" style="148" bestFit="1" customWidth="1"/>
    <col min="6117" max="6117" width="37.5703125" style="148" customWidth="1"/>
    <col min="6118" max="6118" width="13.140625" style="148" customWidth="1"/>
    <col min="6119" max="6119" width="12.85546875" style="148" customWidth="1"/>
    <col min="6120" max="6120" width="16.7109375" style="148" customWidth="1"/>
    <col min="6121" max="6362" width="6.85546875" style="148" customWidth="1"/>
    <col min="6363" max="6363" width="1" style="148" customWidth="1"/>
    <col min="6364" max="6364" width="8.28515625" style="148" customWidth="1"/>
    <col min="6365" max="6365" width="28.28515625" style="148" customWidth="1"/>
    <col min="6366" max="6366" width="3" style="148" customWidth="1"/>
    <col min="6367" max="6367" width="6.140625" style="148" customWidth="1"/>
    <col min="6368" max="6368" width="2" style="148" customWidth="1"/>
    <col min="6369" max="6369" width="13.28515625" style="148" customWidth="1"/>
    <col min="6370" max="6370" width="11.42578125" style="148" customWidth="1"/>
    <col min="6371" max="6371" width="13.140625" style="148" customWidth="1"/>
    <col min="6372" max="6372" width="8.7109375" style="148" bestFit="1" customWidth="1"/>
    <col min="6373" max="6373" width="37.5703125" style="148" customWidth="1"/>
    <col min="6374" max="6374" width="13.140625" style="148" customWidth="1"/>
    <col min="6375" max="6375" width="12.85546875" style="148" customWidth="1"/>
    <col min="6376" max="6376" width="16.7109375" style="148" customWidth="1"/>
    <col min="6377" max="6618" width="6.85546875" style="148" customWidth="1"/>
    <col min="6619" max="6619" width="1" style="148" customWidth="1"/>
    <col min="6620" max="6620" width="8.28515625" style="148" customWidth="1"/>
    <col min="6621" max="6621" width="28.28515625" style="148" customWidth="1"/>
    <col min="6622" max="6622" width="3" style="148" customWidth="1"/>
    <col min="6623" max="6623" width="6.140625" style="148" customWidth="1"/>
    <col min="6624" max="6624" width="2" style="148" customWidth="1"/>
    <col min="6625" max="6625" width="13.28515625" style="148" customWidth="1"/>
    <col min="6626" max="6626" width="11.42578125" style="148" customWidth="1"/>
    <col min="6627" max="6627" width="13.140625" style="148" customWidth="1"/>
    <col min="6628" max="6628" width="8.7109375" style="148" bestFit="1" customWidth="1"/>
    <col min="6629" max="6629" width="37.5703125" style="148" customWidth="1"/>
    <col min="6630" max="6630" width="13.140625" style="148" customWidth="1"/>
    <col min="6631" max="6631" width="12.85546875" style="148" customWidth="1"/>
    <col min="6632" max="6632" width="16.7109375" style="148" customWidth="1"/>
    <col min="6633" max="6874" width="6.85546875" style="148" customWidth="1"/>
    <col min="6875" max="6875" width="1" style="148" customWidth="1"/>
    <col min="6876" max="6876" width="8.28515625" style="148" customWidth="1"/>
    <col min="6877" max="6877" width="28.28515625" style="148" customWidth="1"/>
    <col min="6878" max="6878" width="3" style="148" customWidth="1"/>
    <col min="6879" max="6879" width="6.140625" style="148" customWidth="1"/>
    <col min="6880" max="6880" width="2" style="148" customWidth="1"/>
    <col min="6881" max="6881" width="13.28515625" style="148" customWidth="1"/>
    <col min="6882" max="6882" width="11.42578125" style="148" customWidth="1"/>
    <col min="6883" max="6883" width="13.140625" style="148" customWidth="1"/>
    <col min="6884" max="6884" width="8.7109375" style="148" bestFit="1" customWidth="1"/>
    <col min="6885" max="6885" width="37.5703125" style="148" customWidth="1"/>
    <col min="6886" max="6886" width="13.140625" style="148" customWidth="1"/>
    <col min="6887" max="6887" width="12.85546875" style="148" customWidth="1"/>
    <col min="6888" max="6888" width="16.7109375" style="148" customWidth="1"/>
    <col min="6889" max="7130" width="6.85546875" style="148" customWidth="1"/>
    <col min="7131" max="7131" width="1" style="148" customWidth="1"/>
    <col min="7132" max="7132" width="8.28515625" style="148" customWidth="1"/>
    <col min="7133" max="7133" width="28.28515625" style="148" customWidth="1"/>
    <col min="7134" max="7134" width="3" style="148" customWidth="1"/>
    <col min="7135" max="7135" width="6.140625" style="148" customWidth="1"/>
    <col min="7136" max="7136" width="2" style="148" customWidth="1"/>
    <col min="7137" max="7137" width="13.28515625" style="148" customWidth="1"/>
    <col min="7138" max="7138" width="11.42578125" style="148" customWidth="1"/>
    <col min="7139" max="7139" width="13.140625" style="148" customWidth="1"/>
    <col min="7140" max="7140" width="8.7109375" style="148" bestFit="1" customWidth="1"/>
    <col min="7141" max="7141" width="37.5703125" style="148" customWidth="1"/>
    <col min="7142" max="7142" width="13.140625" style="148" customWidth="1"/>
    <col min="7143" max="7143" width="12.85546875" style="148" customWidth="1"/>
    <col min="7144" max="7144" width="16.7109375" style="148" customWidth="1"/>
    <col min="7145" max="7386" width="6.85546875" style="148" customWidth="1"/>
    <col min="7387" max="7387" width="1" style="148" customWidth="1"/>
    <col min="7388" max="7388" width="8.28515625" style="148" customWidth="1"/>
    <col min="7389" max="7389" width="28.28515625" style="148" customWidth="1"/>
    <col min="7390" max="7390" width="3" style="148" customWidth="1"/>
    <col min="7391" max="7391" width="6.140625" style="148" customWidth="1"/>
    <col min="7392" max="7392" width="2" style="148" customWidth="1"/>
    <col min="7393" max="7393" width="13.28515625" style="148" customWidth="1"/>
    <col min="7394" max="7394" width="11.42578125" style="148" customWidth="1"/>
    <col min="7395" max="7395" width="13.140625" style="148" customWidth="1"/>
    <col min="7396" max="7396" width="8.7109375" style="148" bestFit="1" customWidth="1"/>
    <col min="7397" max="7397" width="37.5703125" style="148" customWidth="1"/>
    <col min="7398" max="7398" width="13.140625" style="148" customWidth="1"/>
    <col min="7399" max="7399" width="12.85546875" style="148" customWidth="1"/>
    <col min="7400" max="7400" width="16.7109375" style="148" customWidth="1"/>
    <col min="7401" max="7642" width="6.85546875" style="148" customWidth="1"/>
    <col min="7643" max="7643" width="1" style="148" customWidth="1"/>
    <col min="7644" max="7644" width="8.28515625" style="148" customWidth="1"/>
    <col min="7645" max="7645" width="28.28515625" style="148" customWidth="1"/>
    <col min="7646" max="7646" width="3" style="148" customWidth="1"/>
    <col min="7647" max="7647" width="6.140625" style="148" customWidth="1"/>
    <col min="7648" max="7648" width="2" style="148" customWidth="1"/>
    <col min="7649" max="7649" width="13.28515625" style="148" customWidth="1"/>
    <col min="7650" max="7650" width="11.42578125" style="148" customWidth="1"/>
    <col min="7651" max="7651" width="13.140625" style="148" customWidth="1"/>
    <col min="7652" max="7652" width="8.7109375" style="148" bestFit="1" customWidth="1"/>
    <col min="7653" max="7653" width="37.5703125" style="148" customWidth="1"/>
    <col min="7654" max="7654" width="13.140625" style="148" customWidth="1"/>
    <col min="7655" max="7655" width="12.85546875" style="148" customWidth="1"/>
    <col min="7656" max="7656" width="16.7109375" style="148" customWidth="1"/>
    <col min="7657" max="7898" width="6.85546875" style="148" customWidth="1"/>
    <col min="7899" max="7899" width="1" style="148" customWidth="1"/>
    <col min="7900" max="7900" width="8.28515625" style="148" customWidth="1"/>
    <col min="7901" max="7901" width="28.28515625" style="148" customWidth="1"/>
    <col min="7902" max="7902" width="3" style="148" customWidth="1"/>
    <col min="7903" max="7903" width="6.140625" style="148" customWidth="1"/>
    <col min="7904" max="7904" width="2" style="148" customWidth="1"/>
    <col min="7905" max="7905" width="13.28515625" style="148" customWidth="1"/>
    <col min="7906" max="7906" width="11.42578125" style="148" customWidth="1"/>
    <col min="7907" max="7907" width="13.140625" style="148" customWidth="1"/>
    <col min="7908" max="7908" width="8.7109375" style="148" bestFit="1" customWidth="1"/>
    <col min="7909" max="7909" width="37.5703125" style="148" customWidth="1"/>
    <col min="7910" max="7910" width="13.140625" style="148" customWidth="1"/>
    <col min="7911" max="7911" width="12.85546875" style="148" customWidth="1"/>
    <col min="7912" max="7912" width="16.7109375" style="148" customWidth="1"/>
    <col min="7913" max="8154" width="6.85546875" style="148" customWidth="1"/>
    <col min="8155" max="8155" width="1" style="148" customWidth="1"/>
    <col min="8156" max="8156" width="8.28515625" style="148" customWidth="1"/>
    <col min="8157" max="8157" width="28.28515625" style="148" customWidth="1"/>
    <col min="8158" max="8158" width="3" style="148" customWidth="1"/>
    <col min="8159" max="8159" width="6.140625" style="148" customWidth="1"/>
    <col min="8160" max="8160" width="2" style="148" customWidth="1"/>
    <col min="8161" max="8161" width="13.28515625" style="148" customWidth="1"/>
    <col min="8162" max="8162" width="11.42578125" style="148" customWidth="1"/>
    <col min="8163" max="8163" width="13.140625" style="148" customWidth="1"/>
    <col min="8164" max="8164" width="8.7109375" style="148" bestFit="1" customWidth="1"/>
    <col min="8165" max="8165" width="37.5703125" style="148" customWidth="1"/>
    <col min="8166" max="8166" width="13.140625" style="148" customWidth="1"/>
    <col min="8167" max="8167" width="12.85546875" style="148" customWidth="1"/>
    <col min="8168" max="8168" width="16.7109375" style="148" customWidth="1"/>
    <col min="8169" max="8410" width="6.85546875" style="148" customWidth="1"/>
    <col min="8411" max="8411" width="1" style="148" customWidth="1"/>
    <col min="8412" max="8412" width="8.28515625" style="148" customWidth="1"/>
    <col min="8413" max="8413" width="28.28515625" style="148" customWidth="1"/>
    <col min="8414" max="8414" width="3" style="148" customWidth="1"/>
    <col min="8415" max="8415" width="6.140625" style="148" customWidth="1"/>
    <col min="8416" max="8416" width="2" style="148" customWidth="1"/>
    <col min="8417" max="8417" width="13.28515625" style="148" customWidth="1"/>
    <col min="8418" max="8418" width="11.42578125" style="148" customWidth="1"/>
    <col min="8419" max="8419" width="13.140625" style="148" customWidth="1"/>
    <col min="8420" max="8420" width="8.7109375" style="148" bestFit="1" customWidth="1"/>
    <col min="8421" max="8421" width="37.5703125" style="148" customWidth="1"/>
    <col min="8422" max="8422" width="13.140625" style="148" customWidth="1"/>
    <col min="8423" max="8423" width="12.85546875" style="148" customWidth="1"/>
    <col min="8424" max="8424" width="16.7109375" style="148" customWidth="1"/>
    <col min="8425" max="8666" width="6.85546875" style="148" customWidth="1"/>
    <col min="8667" max="8667" width="1" style="148" customWidth="1"/>
    <col min="8668" max="8668" width="8.28515625" style="148" customWidth="1"/>
    <col min="8669" max="8669" width="28.28515625" style="148" customWidth="1"/>
    <col min="8670" max="8670" width="3" style="148" customWidth="1"/>
    <col min="8671" max="8671" width="6.140625" style="148" customWidth="1"/>
    <col min="8672" max="8672" width="2" style="148" customWidth="1"/>
    <col min="8673" max="8673" width="13.28515625" style="148" customWidth="1"/>
    <col min="8674" max="8674" width="11.42578125" style="148" customWidth="1"/>
    <col min="8675" max="8675" width="13.140625" style="148" customWidth="1"/>
    <col min="8676" max="8676" width="8.7109375" style="148" bestFit="1" customWidth="1"/>
    <col min="8677" max="8677" width="37.5703125" style="148" customWidth="1"/>
    <col min="8678" max="8678" width="13.140625" style="148" customWidth="1"/>
    <col min="8679" max="8679" width="12.85546875" style="148" customWidth="1"/>
    <col min="8680" max="8680" width="16.7109375" style="148" customWidth="1"/>
    <col min="8681" max="8922" width="6.85546875" style="148" customWidth="1"/>
    <col min="8923" max="8923" width="1" style="148" customWidth="1"/>
    <col min="8924" max="8924" width="8.28515625" style="148" customWidth="1"/>
    <col min="8925" max="8925" width="28.28515625" style="148" customWidth="1"/>
    <col min="8926" max="8926" width="3" style="148" customWidth="1"/>
    <col min="8927" max="8927" width="6.140625" style="148" customWidth="1"/>
    <col min="8928" max="8928" width="2" style="148" customWidth="1"/>
    <col min="8929" max="8929" width="13.28515625" style="148" customWidth="1"/>
    <col min="8930" max="8930" width="11.42578125" style="148" customWidth="1"/>
    <col min="8931" max="8931" width="13.140625" style="148" customWidth="1"/>
    <col min="8932" max="8932" width="8.7109375" style="148" bestFit="1" customWidth="1"/>
    <col min="8933" max="8933" width="37.5703125" style="148" customWidth="1"/>
    <col min="8934" max="8934" width="13.140625" style="148" customWidth="1"/>
    <col min="8935" max="8935" width="12.85546875" style="148" customWidth="1"/>
    <col min="8936" max="8936" width="16.7109375" style="148" customWidth="1"/>
    <col min="8937" max="9178" width="6.85546875" style="148" customWidth="1"/>
    <col min="9179" max="9179" width="1" style="148" customWidth="1"/>
    <col min="9180" max="9180" width="8.28515625" style="148" customWidth="1"/>
    <col min="9181" max="9181" width="28.28515625" style="148" customWidth="1"/>
    <col min="9182" max="9182" width="3" style="148" customWidth="1"/>
    <col min="9183" max="9183" width="6.140625" style="148" customWidth="1"/>
    <col min="9184" max="9184" width="2" style="148" customWidth="1"/>
    <col min="9185" max="9185" width="13.28515625" style="148" customWidth="1"/>
    <col min="9186" max="9186" width="11.42578125" style="148" customWidth="1"/>
    <col min="9187" max="9187" width="13.140625" style="148" customWidth="1"/>
    <col min="9188" max="9188" width="8.7109375" style="148" bestFit="1" customWidth="1"/>
    <col min="9189" max="9189" width="37.5703125" style="148" customWidth="1"/>
    <col min="9190" max="9190" width="13.140625" style="148" customWidth="1"/>
    <col min="9191" max="9191" width="12.85546875" style="148" customWidth="1"/>
    <col min="9192" max="9192" width="16.7109375" style="148" customWidth="1"/>
    <col min="9193" max="9434" width="6.85546875" style="148" customWidth="1"/>
    <col min="9435" max="9435" width="1" style="148" customWidth="1"/>
    <col min="9436" max="9436" width="8.28515625" style="148" customWidth="1"/>
    <col min="9437" max="9437" width="28.28515625" style="148" customWidth="1"/>
    <col min="9438" max="9438" width="3" style="148" customWidth="1"/>
    <col min="9439" max="9439" width="6.140625" style="148" customWidth="1"/>
    <col min="9440" max="9440" width="2" style="148" customWidth="1"/>
    <col min="9441" max="9441" width="13.28515625" style="148" customWidth="1"/>
    <col min="9442" max="9442" width="11.42578125" style="148" customWidth="1"/>
    <col min="9443" max="9443" width="13.140625" style="148" customWidth="1"/>
    <col min="9444" max="9444" width="8.7109375" style="148" bestFit="1" customWidth="1"/>
    <col min="9445" max="9445" width="37.5703125" style="148" customWidth="1"/>
    <col min="9446" max="9446" width="13.140625" style="148" customWidth="1"/>
    <col min="9447" max="9447" width="12.85546875" style="148" customWidth="1"/>
    <col min="9448" max="9448" width="16.7109375" style="148" customWidth="1"/>
    <col min="9449" max="9690" width="6.85546875" style="148" customWidth="1"/>
    <col min="9691" max="9691" width="1" style="148" customWidth="1"/>
    <col min="9692" max="9692" width="8.28515625" style="148" customWidth="1"/>
    <col min="9693" max="9693" width="28.28515625" style="148" customWidth="1"/>
    <col min="9694" max="9694" width="3" style="148" customWidth="1"/>
    <col min="9695" max="9695" width="6.140625" style="148" customWidth="1"/>
    <col min="9696" max="9696" width="2" style="148" customWidth="1"/>
    <col min="9697" max="9697" width="13.28515625" style="148" customWidth="1"/>
    <col min="9698" max="9698" width="11.42578125" style="148" customWidth="1"/>
    <col min="9699" max="9699" width="13.140625" style="148" customWidth="1"/>
    <col min="9700" max="9700" width="8.7109375" style="148" bestFit="1" customWidth="1"/>
    <col min="9701" max="9701" width="37.5703125" style="148" customWidth="1"/>
    <col min="9702" max="9702" width="13.140625" style="148" customWidth="1"/>
    <col min="9703" max="9703" width="12.85546875" style="148" customWidth="1"/>
    <col min="9704" max="9704" width="16.7109375" style="148" customWidth="1"/>
    <col min="9705" max="9946" width="6.85546875" style="148" customWidth="1"/>
    <col min="9947" max="9947" width="1" style="148" customWidth="1"/>
    <col min="9948" max="9948" width="8.28515625" style="148" customWidth="1"/>
    <col min="9949" max="9949" width="28.28515625" style="148" customWidth="1"/>
    <col min="9950" max="9950" width="3" style="148" customWidth="1"/>
    <col min="9951" max="9951" width="6.140625" style="148" customWidth="1"/>
    <col min="9952" max="9952" width="2" style="148" customWidth="1"/>
    <col min="9953" max="9953" width="13.28515625" style="148" customWidth="1"/>
    <col min="9954" max="9954" width="11.42578125" style="148" customWidth="1"/>
    <col min="9955" max="9955" width="13.140625" style="148" customWidth="1"/>
    <col min="9956" max="9956" width="8.7109375" style="148" bestFit="1" customWidth="1"/>
    <col min="9957" max="9957" width="37.5703125" style="148" customWidth="1"/>
    <col min="9958" max="9958" width="13.140625" style="148" customWidth="1"/>
    <col min="9959" max="9959" width="12.85546875" style="148" customWidth="1"/>
    <col min="9960" max="9960" width="16.7109375" style="148" customWidth="1"/>
    <col min="9961" max="10202" width="6.85546875" style="148" customWidth="1"/>
    <col min="10203" max="10203" width="1" style="148" customWidth="1"/>
    <col min="10204" max="10204" width="8.28515625" style="148" customWidth="1"/>
    <col min="10205" max="10205" width="28.28515625" style="148" customWidth="1"/>
    <col min="10206" max="10206" width="3" style="148" customWidth="1"/>
    <col min="10207" max="10207" width="6.140625" style="148" customWidth="1"/>
    <col min="10208" max="10208" width="2" style="148" customWidth="1"/>
    <col min="10209" max="10209" width="13.28515625" style="148" customWidth="1"/>
    <col min="10210" max="10210" width="11.42578125" style="148" customWidth="1"/>
    <col min="10211" max="10211" width="13.140625" style="148" customWidth="1"/>
    <col min="10212" max="10212" width="8.7109375" style="148" bestFit="1" customWidth="1"/>
    <col min="10213" max="10213" width="37.5703125" style="148" customWidth="1"/>
    <col min="10214" max="10214" width="13.140625" style="148" customWidth="1"/>
    <col min="10215" max="10215" width="12.85546875" style="148" customWidth="1"/>
    <col min="10216" max="10216" width="16.7109375" style="148" customWidth="1"/>
    <col min="10217" max="10458" width="6.85546875" style="148" customWidth="1"/>
    <col min="10459" max="10459" width="1" style="148" customWidth="1"/>
    <col min="10460" max="10460" width="8.28515625" style="148" customWidth="1"/>
    <col min="10461" max="10461" width="28.28515625" style="148" customWidth="1"/>
    <col min="10462" max="10462" width="3" style="148" customWidth="1"/>
    <col min="10463" max="10463" width="6.140625" style="148" customWidth="1"/>
    <col min="10464" max="10464" width="2" style="148" customWidth="1"/>
    <col min="10465" max="10465" width="13.28515625" style="148" customWidth="1"/>
    <col min="10466" max="10466" width="11.42578125" style="148" customWidth="1"/>
    <col min="10467" max="10467" width="13.140625" style="148" customWidth="1"/>
    <col min="10468" max="10468" width="8.7109375" style="148" bestFit="1" customWidth="1"/>
    <col min="10469" max="10469" width="37.5703125" style="148" customWidth="1"/>
    <col min="10470" max="10470" width="13.140625" style="148" customWidth="1"/>
    <col min="10471" max="10471" width="12.85546875" style="148" customWidth="1"/>
    <col min="10472" max="10472" width="16.7109375" style="148" customWidth="1"/>
    <col min="10473" max="10714" width="6.85546875" style="148" customWidth="1"/>
    <col min="10715" max="10715" width="1" style="148" customWidth="1"/>
    <col min="10716" max="10716" width="8.28515625" style="148" customWidth="1"/>
    <col min="10717" max="10717" width="28.28515625" style="148" customWidth="1"/>
    <col min="10718" max="10718" width="3" style="148" customWidth="1"/>
    <col min="10719" max="10719" width="6.140625" style="148" customWidth="1"/>
    <col min="10720" max="10720" width="2" style="148" customWidth="1"/>
    <col min="10721" max="10721" width="13.28515625" style="148" customWidth="1"/>
    <col min="10722" max="10722" width="11.42578125" style="148" customWidth="1"/>
    <col min="10723" max="10723" width="13.140625" style="148" customWidth="1"/>
    <col min="10724" max="10724" width="8.7109375" style="148" bestFit="1" customWidth="1"/>
    <col min="10725" max="10725" width="37.5703125" style="148" customWidth="1"/>
    <col min="10726" max="10726" width="13.140625" style="148" customWidth="1"/>
    <col min="10727" max="10727" width="12.85546875" style="148" customWidth="1"/>
    <col min="10728" max="10728" width="16.7109375" style="148" customWidth="1"/>
    <col min="10729" max="10970" width="6.85546875" style="148" customWidth="1"/>
    <col min="10971" max="10971" width="1" style="148" customWidth="1"/>
    <col min="10972" max="10972" width="8.28515625" style="148" customWidth="1"/>
    <col min="10973" max="10973" width="28.28515625" style="148" customWidth="1"/>
    <col min="10974" max="10974" width="3" style="148" customWidth="1"/>
    <col min="10975" max="10975" width="6.140625" style="148" customWidth="1"/>
    <col min="10976" max="10976" width="2" style="148" customWidth="1"/>
    <col min="10977" max="10977" width="13.28515625" style="148" customWidth="1"/>
    <col min="10978" max="10978" width="11.42578125" style="148" customWidth="1"/>
    <col min="10979" max="10979" width="13.140625" style="148" customWidth="1"/>
    <col min="10980" max="10980" width="8.7109375" style="148" bestFit="1" customWidth="1"/>
    <col min="10981" max="10981" width="37.5703125" style="148" customWidth="1"/>
    <col min="10982" max="10982" width="13.140625" style="148" customWidth="1"/>
    <col min="10983" max="10983" width="12.85546875" style="148" customWidth="1"/>
    <col min="10984" max="10984" width="16.7109375" style="148" customWidth="1"/>
    <col min="10985" max="11226" width="6.85546875" style="148" customWidth="1"/>
    <col min="11227" max="11227" width="1" style="148" customWidth="1"/>
    <col min="11228" max="11228" width="8.28515625" style="148" customWidth="1"/>
    <col min="11229" max="11229" width="28.28515625" style="148" customWidth="1"/>
    <col min="11230" max="11230" width="3" style="148" customWidth="1"/>
    <col min="11231" max="11231" width="6.140625" style="148" customWidth="1"/>
    <col min="11232" max="11232" width="2" style="148" customWidth="1"/>
    <col min="11233" max="11233" width="13.28515625" style="148" customWidth="1"/>
    <col min="11234" max="11234" width="11.42578125" style="148" customWidth="1"/>
    <col min="11235" max="11235" width="13.140625" style="148" customWidth="1"/>
    <col min="11236" max="11236" width="8.7109375" style="148" bestFit="1" customWidth="1"/>
    <col min="11237" max="11237" width="37.5703125" style="148" customWidth="1"/>
    <col min="11238" max="11238" width="13.140625" style="148" customWidth="1"/>
    <col min="11239" max="11239" width="12.85546875" style="148" customWidth="1"/>
    <col min="11240" max="11240" width="16.7109375" style="148" customWidth="1"/>
    <col min="11241" max="11482" width="6.85546875" style="148" customWidth="1"/>
    <col min="11483" max="11483" width="1" style="148" customWidth="1"/>
    <col min="11484" max="11484" width="8.28515625" style="148" customWidth="1"/>
    <col min="11485" max="11485" width="28.28515625" style="148" customWidth="1"/>
    <col min="11486" max="11486" width="3" style="148" customWidth="1"/>
    <col min="11487" max="11487" width="6.140625" style="148" customWidth="1"/>
    <col min="11488" max="11488" width="2" style="148" customWidth="1"/>
    <col min="11489" max="11489" width="13.28515625" style="148" customWidth="1"/>
    <col min="11490" max="11490" width="11.42578125" style="148" customWidth="1"/>
    <col min="11491" max="11491" width="13.140625" style="148" customWidth="1"/>
    <col min="11492" max="11492" width="8.7109375" style="148" bestFit="1" customWidth="1"/>
    <col min="11493" max="11493" width="37.5703125" style="148" customWidth="1"/>
    <col min="11494" max="11494" width="13.140625" style="148" customWidth="1"/>
    <col min="11495" max="11495" width="12.85546875" style="148" customWidth="1"/>
    <col min="11496" max="11496" width="16.7109375" style="148" customWidth="1"/>
    <col min="11497" max="11738" width="6.85546875" style="148" customWidth="1"/>
    <col min="11739" max="11739" width="1" style="148" customWidth="1"/>
    <col min="11740" max="11740" width="8.28515625" style="148" customWidth="1"/>
    <col min="11741" max="11741" width="28.28515625" style="148" customWidth="1"/>
    <col min="11742" max="11742" width="3" style="148" customWidth="1"/>
    <col min="11743" max="11743" width="6.140625" style="148" customWidth="1"/>
    <col min="11744" max="11744" width="2" style="148" customWidth="1"/>
    <col min="11745" max="11745" width="13.28515625" style="148" customWidth="1"/>
    <col min="11746" max="11746" width="11.42578125" style="148" customWidth="1"/>
    <col min="11747" max="11747" width="13.140625" style="148" customWidth="1"/>
    <col min="11748" max="11748" width="8.7109375" style="148" bestFit="1" customWidth="1"/>
    <col min="11749" max="11749" width="37.5703125" style="148" customWidth="1"/>
    <col min="11750" max="11750" width="13.140625" style="148" customWidth="1"/>
    <col min="11751" max="11751" width="12.85546875" style="148" customWidth="1"/>
    <col min="11752" max="11752" width="16.7109375" style="148" customWidth="1"/>
    <col min="11753" max="11994" width="6.85546875" style="148" customWidth="1"/>
    <col min="11995" max="11995" width="1" style="148" customWidth="1"/>
    <col min="11996" max="11996" width="8.28515625" style="148" customWidth="1"/>
    <col min="11997" max="11997" width="28.28515625" style="148" customWidth="1"/>
    <col min="11998" max="11998" width="3" style="148" customWidth="1"/>
    <col min="11999" max="11999" width="6.140625" style="148" customWidth="1"/>
    <col min="12000" max="12000" width="2" style="148" customWidth="1"/>
    <col min="12001" max="12001" width="13.28515625" style="148" customWidth="1"/>
    <col min="12002" max="12002" width="11.42578125" style="148" customWidth="1"/>
    <col min="12003" max="12003" width="13.140625" style="148" customWidth="1"/>
    <col min="12004" max="12004" width="8.7109375" style="148" bestFit="1" customWidth="1"/>
    <col min="12005" max="12005" width="37.5703125" style="148" customWidth="1"/>
    <col min="12006" max="12006" width="13.140625" style="148" customWidth="1"/>
    <col min="12007" max="12007" width="12.85546875" style="148" customWidth="1"/>
    <col min="12008" max="12008" width="16.7109375" style="148" customWidth="1"/>
    <col min="12009" max="12250" width="6.85546875" style="148" customWidth="1"/>
    <col min="12251" max="12251" width="1" style="148" customWidth="1"/>
    <col min="12252" max="12252" width="8.28515625" style="148" customWidth="1"/>
    <col min="12253" max="12253" width="28.28515625" style="148" customWidth="1"/>
    <col min="12254" max="12254" width="3" style="148" customWidth="1"/>
    <col min="12255" max="12255" width="6.140625" style="148" customWidth="1"/>
    <col min="12256" max="12256" width="2" style="148" customWidth="1"/>
    <col min="12257" max="12257" width="13.28515625" style="148" customWidth="1"/>
    <col min="12258" max="12258" width="11.42578125" style="148" customWidth="1"/>
    <col min="12259" max="12259" width="13.140625" style="148" customWidth="1"/>
    <col min="12260" max="12260" width="8.7109375" style="148" bestFit="1" customWidth="1"/>
    <col min="12261" max="12261" width="37.5703125" style="148" customWidth="1"/>
    <col min="12262" max="12262" width="13.140625" style="148" customWidth="1"/>
    <col min="12263" max="12263" width="12.85546875" style="148" customWidth="1"/>
    <col min="12264" max="12264" width="16.7109375" style="148" customWidth="1"/>
    <col min="12265" max="12506" width="6.85546875" style="148" customWidth="1"/>
    <col min="12507" max="12507" width="1" style="148" customWidth="1"/>
    <col min="12508" max="12508" width="8.28515625" style="148" customWidth="1"/>
    <col min="12509" max="12509" width="28.28515625" style="148" customWidth="1"/>
    <col min="12510" max="12510" width="3" style="148" customWidth="1"/>
    <col min="12511" max="12511" width="6.140625" style="148" customWidth="1"/>
    <col min="12512" max="12512" width="2" style="148" customWidth="1"/>
    <col min="12513" max="12513" width="13.28515625" style="148" customWidth="1"/>
    <col min="12514" max="12514" width="11.42578125" style="148" customWidth="1"/>
    <col min="12515" max="12515" width="13.140625" style="148" customWidth="1"/>
    <col min="12516" max="12516" width="8.7109375" style="148" bestFit="1" customWidth="1"/>
    <col min="12517" max="12517" width="37.5703125" style="148" customWidth="1"/>
    <col min="12518" max="12518" width="13.140625" style="148" customWidth="1"/>
    <col min="12519" max="12519" width="12.85546875" style="148" customWidth="1"/>
    <col min="12520" max="12520" width="16.7109375" style="148" customWidth="1"/>
    <col min="12521" max="12762" width="6.85546875" style="148" customWidth="1"/>
    <col min="12763" max="12763" width="1" style="148" customWidth="1"/>
    <col min="12764" max="12764" width="8.28515625" style="148" customWidth="1"/>
    <col min="12765" max="12765" width="28.28515625" style="148" customWidth="1"/>
    <col min="12766" max="12766" width="3" style="148" customWidth="1"/>
    <col min="12767" max="12767" width="6.140625" style="148" customWidth="1"/>
    <col min="12768" max="12768" width="2" style="148" customWidth="1"/>
    <col min="12769" max="12769" width="13.28515625" style="148" customWidth="1"/>
    <col min="12770" max="12770" width="11.42578125" style="148" customWidth="1"/>
    <col min="12771" max="12771" width="13.140625" style="148" customWidth="1"/>
    <col min="12772" max="12772" width="8.7109375" style="148" bestFit="1" customWidth="1"/>
    <col min="12773" max="12773" width="37.5703125" style="148" customWidth="1"/>
    <col min="12774" max="12774" width="13.140625" style="148" customWidth="1"/>
    <col min="12775" max="12775" width="12.85546875" style="148" customWidth="1"/>
    <col min="12776" max="12776" width="16.7109375" style="148" customWidth="1"/>
    <col min="12777" max="13018" width="6.85546875" style="148" customWidth="1"/>
    <col min="13019" max="13019" width="1" style="148" customWidth="1"/>
    <col min="13020" max="13020" width="8.28515625" style="148" customWidth="1"/>
    <col min="13021" max="13021" width="28.28515625" style="148" customWidth="1"/>
    <col min="13022" max="13022" width="3" style="148" customWidth="1"/>
    <col min="13023" max="13023" width="6.140625" style="148" customWidth="1"/>
    <col min="13024" max="13024" width="2" style="148" customWidth="1"/>
    <col min="13025" max="13025" width="13.28515625" style="148" customWidth="1"/>
    <col min="13026" max="13026" width="11.42578125" style="148" customWidth="1"/>
    <col min="13027" max="13027" width="13.140625" style="148" customWidth="1"/>
    <col min="13028" max="13028" width="8.7109375" style="148" bestFit="1" customWidth="1"/>
    <col min="13029" max="13029" width="37.5703125" style="148" customWidth="1"/>
    <col min="13030" max="13030" width="13.140625" style="148" customWidth="1"/>
    <col min="13031" max="13031" width="12.85546875" style="148" customWidth="1"/>
    <col min="13032" max="13032" width="16.7109375" style="148" customWidth="1"/>
    <col min="13033" max="13274" width="6.85546875" style="148" customWidth="1"/>
    <col min="13275" max="13275" width="1" style="148" customWidth="1"/>
    <col min="13276" max="13276" width="8.28515625" style="148" customWidth="1"/>
    <col min="13277" max="13277" width="28.28515625" style="148" customWidth="1"/>
    <col min="13278" max="13278" width="3" style="148" customWidth="1"/>
    <col min="13279" max="13279" width="6.140625" style="148" customWidth="1"/>
    <col min="13280" max="13280" width="2" style="148" customWidth="1"/>
    <col min="13281" max="13281" width="13.28515625" style="148" customWidth="1"/>
    <col min="13282" max="13282" width="11.42578125" style="148" customWidth="1"/>
    <col min="13283" max="13283" width="13.140625" style="148" customWidth="1"/>
    <col min="13284" max="13284" width="8.7109375" style="148" bestFit="1" customWidth="1"/>
    <col min="13285" max="13285" width="37.5703125" style="148" customWidth="1"/>
    <col min="13286" max="13286" width="13.140625" style="148" customWidth="1"/>
    <col min="13287" max="13287" width="12.85546875" style="148" customWidth="1"/>
    <col min="13288" max="13288" width="16.7109375" style="148" customWidth="1"/>
    <col min="13289" max="13530" width="6.85546875" style="148" customWidth="1"/>
    <col min="13531" max="13531" width="1" style="148" customWidth="1"/>
    <col min="13532" max="13532" width="8.28515625" style="148" customWidth="1"/>
    <col min="13533" max="13533" width="28.28515625" style="148" customWidth="1"/>
    <col min="13534" max="13534" width="3" style="148" customWidth="1"/>
    <col min="13535" max="13535" width="6.140625" style="148" customWidth="1"/>
    <col min="13536" max="13536" width="2" style="148" customWidth="1"/>
    <col min="13537" max="13537" width="13.28515625" style="148" customWidth="1"/>
    <col min="13538" max="13538" width="11.42578125" style="148" customWidth="1"/>
    <col min="13539" max="13539" width="13.140625" style="148" customWidth="1"/>
    <col min="13540" max="13540" width="8.7109375" style="148" bestFit="1" customWidth="1"/>
    <col min="13541" max="13541" width="37.5703125" style="148" customWidth="1"/>
    <col min="13542" max="13542" width="13.140625" style="148" customWidth="1"/>
    <col min="13543" max="13543" width="12.85546875" style="148" customWidth="1"/>
    <col min="13544" max="13544" width="16.7109375" style="148" customWidth="1"/>
    <col min="13545" max="13786" width="6.85546875" style="148" customWidth="1"/>
    <col min="13787" max="13787" width="1" style="148" customWidth="1"/>
    <col min="13788" max="13788" width="8.28515625" style="148" customWidth="1"/>
    <col min="13789" max="13789" width="28.28515625" style="148" customWidth="1"/>
    <col min="13790" max="13790" width="3" style="148" customWidth="1"/>
    <col min="13791" max="13791" width="6.140625" style="148" customWidth="1"/>
    <col min="13792" max="13792" width="2" style="148" customWidth="1"/>
    <col min="13793" max="13793" width="13.28515625" style="148" customWidth="1"/>
    <col min="13794" max="13794" width="11.42578125" style="148" customWidth="1"/>
    <col min="13795" max="13795" width="13.140625" style="148" customWidth="1"/>
    <col min="13796" max="13796" width="8.7109375" style="148" bestFit="1" customWidth="1"/>
    <col min="13797" max="13797" width="37.5703125" style="148" customWidth="1"/>
    <col min="13798" max="13798" width="13.140625" style="148" customWidth="1"/>
    <col min="13799" max="13799" width="12.85546875" style="148" customWidth="1"/>
    <col min="13800" max="13800" width="16.7109375" style="148" customWidth="1"/>
    <col min="13801" max="14042" width="6.85546875" style="148" customWidth="1"/>
    <col min="14043" max="14043" width="1" style="148" customWidth="1"/>
    <col min="14044" max="14044" width="8.28515625" style="148" customWidth="1"/>
    <col min="14045" max="14045" width="28.28515625" style="148" customWidth="1"/>
    <col min="14046" max="14046" width="3" style="148" customWidth="1"/>
    <col min="14047" max="14047" width="6.140625" style="148" customWidth="1"/>
    <col min="14048" max="14048" width="2" style="148" customWidth="1"/>
    <col min="14049" max="14049" width="13.28515625" style="148" customWidth="1"/>
    <col min="14050" max="14050" width="11.42578125" style="148" customWidth="1"/>
    <col min="14051" max="14051" width="13.140625" style="148" customWidth="1"/>
    <col min="14052" max="14052" width="8.7109375" style="148" bestFit="1" customWidth="1"/>
    <col min="14053" max="14053" width="37.5703125" style="148" customWidth="1"/>
    <col min="14054" max="14054" width="13.140625" style="148" customWidth="1"/>
    <col min="14055" max="14055" width="12.85546875" style="148" customWidth="1"/>
    <col min="14056" max="14056" width="16.7109375" style="148" customWidth="1"/>
    <col min="14057" max="14298" width="6.85546875" style="148" customWidth="1"/>
    <col min="14299" max="14299" width="1" style="148" customWidth="1"/>
    <col min="14300" max="14300" width="8.28515625" style="148" customWidth="1"/>
    <col min="14301" max="14301" width="28.28515625" style="148" customWidth="1"/>
    <col min="14302" max="14302" width="3" style="148" customWidth="1"/>
    <col min="14303" max="14303" width="6.140625" style="148" customWidth="1"/>
    <col min="14304" max="14304" width="2" style="148" customWidth="1"/>
    <col min="14305" max="14305" width="13.28515625" style="148" customWidth="1"/>
    <col min="14306" max="14306" width="11.42578125" style="148" customWidth="1"/>
    <col min="14307" max="14307" width="13.140625" style="148" customWidth="1"/>
    <col min="14308" max="14308" width="8.7109375" style="148" bestFit="1" customWidth="1"/>
    <col min="14309" max="14309" width="37.5703125" style="148" customWidth="1"/>
    <col min="14310" max="14310" width="13.140625" style="148" customWidth="1"/>
    <col min="14311" max="14311" width="12.85546875" style="148" customWidth="1"/>
    <col min="14312" max="14312" width="16.7109375" style="148" customWidth="1"/>
    <col min="14313" max="14554" width="6.85546875" style="148" customWidth="1"/>
    <col min="14555" max="14555" width="1" style="148" customWidth="1"/>
    <col min="14556" max="14556" width="8.28515625" style="148" customWidth="1"/>
    <col min="14557" max="14557" width="28.28515625" style="148" customWidth="1"/>
    <col min="14558" max="14558" width="3" style="148" customWidth="1"/>
    <col min="14559" max="14559" width="6.140625" style="148" customWidth="1"/>
    <col min="14560" max="14560" width="2" style="148" customWidth="1"/>
    <col min="14561" max="14561" width="13.28515625" style="148" customWidth="1"/>
    <col min="14562" max="14562" width="11.42578125" style="148" customWidth="1"/>
    <col min="14563" max="14563" width="13.140625" style="148" customWidth="1"/>
    <col min="14564" max="14564" width="8.7109375" style="148" bestFit="1" customWidth="1"/>
    <col min="14565" max="14565" width="37.5703125" style="148" customWidth="1"/>
    <col min="14566" max="14566" width="13.140625" style="148" customWidth="1"/>
    <col min="14567" max="14567" width="12.85546875" style="148" customWidth="1"/>
    <col min="14568" max="14568" width="16.7109375" style="148" customWidth="1"/>
    <col min="14569" max="14810" width="6.85546875" style="148" customWidth="1"/>
    <col min="14811" max="14811" width="1" style="148" customWidth="1"/>
    <col min="14812" max="14812" width="8.28515625" style="148" customWidth="1"/>
    <col min="14813" max="14813" width="28.28515625" style="148" customWidth="1"/>
    <col min="14814" max="14814" width="3" style="148" customWidth="1"/>
    <col min="14815" max="14815" width="6.140625" style="148" customWidth="1"/>
    <col min="14816" max="14816" width="2" style="148" customWidth="1"/>
    <col min="14817" max="14817" width="13.28515625" style="148" customWidth="1"/>
    <col min="14818" max="14818" width="11.42578125" style="148" customWidth="1"/>
    <col min="14819" max="14819" width="13.140625" style="148" customWidth="1"/>
    <col min="14820" max="14820" width="8.7109375" style="148" bestFit="1" customWidth="1"/>
    <col min="14821" max="14821" width="37.5703125" style="148" customWidth="1"/>
    <col min="14822" max="14822" width="13.140625" style="148" customWidth="1"/>
    <col min="14823" max="14823" width="12.85546875" style="148" customWidth="1"/>
    <col min="14824" max="14824" width="16.7109375" style="148" customWidth="1"/>
    <col min="14825" max="15066" width="6.85546875" style="148" customWidth="1"/>
    <col min="15067" max="15067" width="1" style="148" customWidth="1"/>
    <col min="15068" max="15068" width="8.28515625" style="148" customWidth="1"/>
    <col min="15069" max="15069" width="28.28515625" style="148" customWidth="1"/>
    <col min="15070" max="15070" width="3" style="148" customWidth="1"/>
    <col min="15071" max="15071" width="6.140625" style="148" customWidth="1"/>
    <col min="15072" max="15072" width="2" style="148" customWidth="1"/>
    <col min="15073" max="15073" width="13.28515625" style="148" customWidth="1"/>
    <col min="15074" max="15074" width="11.42578125" style="148" customWidth="1"/>
    <col min="15075" max="15075" width="13.140625" style="148" customWidth="1"/>
    <col min="15076" max="15076" width="8.7109375" style="148" bestFit="1" customWidth="1"/>
    <col min="15077" max="15077" width="37.5703125" style="148" customWidth="1"/>
    <col min="15078" max="15078" width="13.140625" style="148" customWidth="1"/>
    <col min="15079" max="15079" width="12.85546875" style="148" customWidth="1"/>
    <col min="15080" max="15080" width="16.7109375" style="148" customWidth="1"/>
    <col min="15081" max="15322" width="6.85546875" style="148" customWidth="1"/>
    <col min="15323" max="15323" width="1" style="148" customWidth="1"/>
    <col min="15324" max="15324" width="8.28515625" style="148" customWidth="1"/>
    <col min="15325" max="15325" width="28.28515625" style="148" customWidth="1"/>
    <col min="15326" max="15326" width="3" style="148" customWidth="1"/>
    <col min="15327" max="15327" width="6.140625" style="148" customWidth="1"/>
    <col min="15328" max="15328" width="2" style="148" customWidth="1"/>
    <col min="15329" max="15329" width="13.28515625" style="148" customWidth="1"/>
    <col min="15330" max="15330" width="11.42578125" style="148" customWidth="1"/>
    <col min="15331" max="15331" width="13.140625" style="148" customWidth="1"/>
    <col min="15332" max="15332" width="8.7109375" style="148" bestFit="1" customWidth="1"/>
    <col min="15333" max="15333" width="37.5703125" style="148" customWidth="1"/>
    <col min="15334" max="15334" width="13.140625" style="148" customWidth="1"/>
    <col min="15335" max="15335" width="12.85546875" style="148" customWidth="1"/>
    <col min="15336" max="15336" width="16.7109375" style="148" customWidth="1"/>
    <col min="15337" max="15578" width="6.85546875" style="148" customWidth="1"/>
    <col min="15579" max="15579" width="1" style="148" customWidth="1"/>
    <col min="15580" max="15580" width="8.28515625" style="148" customWidth="1"/>
    <col min="15581" max="15581" width="28.28515625" style="148" customWidth="1"/>
    <col min="15582" max="15582" width="3" style="148" customWidth="1"/>
    <col min="15583" max="15583" width="6.140625" style="148" customWidth="1"/>
    <col min="15584" max="15584" width="2" style="148" customWidth="1"/>
    <col min="15585" max="15585" width="13.28515625" style="148" customWidth="1"/>
    <col min="15586" max="15586" width="11.42578125" style="148" customWidth="1"/>
    <col min="15587" max="15587" width="13.140625" style="148" customWidth="1"/>
    <col min="15588" max="15588" width="8.7109375" style="148" bestFit="1" customWidth="1"/>
    <col min="15589" max="15589" width="37.5703125" style="148" customWidth="1"/>
    <col min="15590" max="15590" width="13.140625" style="148" customWidth="1"/>
    <col min="15591" max="15591" width="12.85546875" style="148" customWidth="1"/>
    <col min="15592" max="15592" width="16.7109375" style="148" customWidth="1"/>
    <col min="15593" max="15834" width="6.85546875" style="148" customWidth="1"/>
    <col min="15835" max="15835" width="1" style="148" customWidth="1"/>
    <col min="15836" max="15836" width="8.28515625" style="148" customWidth="1"/>
    <col min="15837" max="15837" width="28.28515625" style="148" customWidth="1"/>
    <col min="15838" max="15838" width="3" style="148" customWidth="1"/>
    <col min="15839" max="15839" width="6.140625" style="148" customWidth="1"/>
    <col min="15840" max="15840" width="2" style="148" customWidth="1"/>
    <col min="15841" max="15841" width="13.28515625" style="148" customWidth="1"/>
    <col min="15842" max="15842" width="11.42578125" style="148" customWidth="1"/>
    <col min="15843" max="15843" width="13.140625" style="148" customWidth="1"/>
    <col min="15844" max="15844" width="8.7109375" style="148" bestFit="1" customWidth="1"/>
    <col min="15845" max="15845" width="37.5703125" style="148" customWidth="1"/>
    <col min="15846" max="15846" width="13.140625" style="148" customWidth="1"/>
    <col min="15847" max="15847" width="12.85546875" style="148" customWidth="1"/>
    <col min="15848" max="15848" width="16.7109375" style="148" customWidth="1"/>
    <col min="15849" max="16090" width="6.85546875" style="148" customWidth="1"/>
    <col min="16091" max="16091" width="1" style="148" customWidth="1"/>
    <col min="16092" max="16092" width="8.28515625" style="148" customWidth="1"/>
    <col min="16093" max="16093" width="28.28515625" style="148" customWidth="1"/>
    <col min="16094" max="16094" width="3" style="148" customWidth="1"/>
    <col min="16095" max="16095" width="6.140625" style="148" customWidth="1"/>
    <col min="16096" max="16096" width="2" style="148" customWidth="1"/>
    <col min="16097" max="16097" width="13.28515625" style="148" customWidth="1"/>
    <col min="16098" max="16098" width="11.42578125" style="148" customWidth="1"/>
    <col min="16099" max="16099" width="13.140625" style="148" customWidth="1"/>
    <col min="16100" max="16100" width="8.7109375" style="148" bestFit="1" customWidth="1"/>
    <col min="16101" max="16101" width="37.5703125" style="148" customWidth="1"/>
    <col min="16102" max="16102" width="13.140625" style="148" customWidth="1"/>
    <col min="16103" max="16103" width="12.85546875" style="148" customWidth="1"/>
    <col min="16104" max="16104" width="16.7109375" style="148" customWidth="1"/>
    <col min="16105" max="16384" width="6.85546875" style="148" customWidth="1"/>
  </cols>
  <sheetData>
    <row r="1" spans="1:4" s="109" customFormat="1" ht="12">
      <c r="B1" s="105"/>
      <c r="C1" s="126"/>
    </row>
    <row r="2" spans="1:4" s="109" customFormat="1" ht="15.75">
      <c r="A2" s="156" t="s">
        <v>0</v>
      </c>
      <c r="B2" s="156"/>
      <c r="C2" s="156"/>
    </row>
    <row r="3" spans="1:4" s="109" customFormat="1" ht="15.75">
      <c r="A3" s="156" t="s">
        <v>2178</v>
      </c>
      <c r="B3" s="156"/>
      <c r="C3" s="156"/>
    </row>
    <row r="4" spans="1:4" s="109" customFormat="1" ht="19.5">
      <c r="A4" s="156" t="s">
        <v>2174</v>
      </c>
      <c r="B4" s="156"/>
      <c r="C4" s="156"/>
    </row>
    <row r="5" spans="1:4" s="109" customFormat="1" ht="9.75" customHeight="1">
      <c r="B5" s="105"/>
      <c r="C5" s="126"/>
    </row>
    <row r="6" spans="1:4" s="127" customFormat="1" ht="24" customHeight="1">
      <c r="A6" s="123" t="s">
        <v>3</v>
      </c>
      <c r="B6" s="124" t="s">
        <v>9</v>
      </c>
      <c r="C6" s="129" t="s">
        <v>1692</v>
      </c>
      <c r="D6" s="109"/>
    </row>
    <row r="7" spans="1:4" s="147" customFormat="1" ht="8.25" customHeight="1">
      <c r="A7" s="133"/>
      <c r="B7" s="134"/>
      <c r="C7" s="125"/>
      <c r="D7" s="109"/>
    </row>
    <row r="8" spans="1:4" outlineLevel="2">
      <c r="A8" s="135" t="s">
        <v>1817</v>
      </c>
      <c r="B8" s="141" t="s">
        <v>1873</v>
      </c>
      <c r="C8" s="128">
        <v>12511.58</v>
      </c>
      <c r="D8" s="109"/>
    </row>
    <row r="9" spans="1:4" outlineLevel="2">
      <c r="A9" s="31"/>
      <c r="B9" s="141" t="s">
        <v>1873</v>
      </c>
      <c r="C9" s="128">
        <v>6093.68</v>
      </c>
      <c r="D9" s="109"/>
    </row>
    <row r="10" spans="1:4" outlineLevel="2">
      <c r="A10" s="31"/>
      <c r="B10" s="141" t="s">
        <v>1873</v>
      </c>
      <c r="C10" s="128">
        <v>13585.45</v>
      </c>
      <c r="D10" s="109"/>
    </row>
    <row r="11" spans="1:4" ht="21" customHeight="1" outlineLevel="1">
      <c r="A11" s="31"/>
      <c r="B11" s="142" t="s">
        <v>2172</v>
      </c>
      <c r="C11" s="143">
        <f>SUBTOTAL(9,C8:C10)</f>
        <v>32190.710000000003</v>
      </c>
    </row>
    <row r="12" spans="1:4" outlineLevel="2">
      <c r="A12" s="26" t="s">
        <v>1693</v>
      </c>
      <c r="B12" s="141" t="s">
        <v>1881</v>
      </c>
      <c r="C12" s="128">
        <v>2299.5</v>
      </c>
    </row>
    <row r="13" spans="1:4" outlineLevel="2">
      <c r="A13" s="31"/>
      <c r="B13" s="141" t="s">
        <v>1879</v>
      </c>
      <c r="C13" s="128">
        <v>25179.53</v>
      </c>
    </row>
    <row r="14" spans="1:4" outlineLevel="2">
      <c r="A14" s="31"/>
      <c r="B14" s="141" t="s">
        <v>1882</v>
      </c>
      <c r="C14" s="128">
        <v>28686.260000000002</v>
      </c>
    </row>
    <row r="15" spans="1:4" outlineLevel="2">
      <c r="A15" s="31"/>
      <c r="B15" s="141" t="s">
        <v>1880</v>
      </c>
      <c r="C15" s="128">
        <v>28628.78</v>
      </c>
    </row>
    <row r="16" spans="1:4" outlineLevel="2">
      <c r="A16" s="31"/>
      <c r="B16" s="141" t="s">
        <v>1883</v>
      </c>
      <c r="C16" s="128">
        <v>15469.89</v>
      </c>
    </row>
    <row r="17" spans="1:3" ht="21" customHeight="1" outlineLevel="1">
      <c r="A17" s="31"/>
      <c r="B17" s="142" t="s">
        <v>1732</v>
      </c>
      <c r="C17" s="143">
        <f>SUBTOTAL(9,C12:C16)</f>
        <v>100263.96</v>
      </c>
    </row>
    <row r="18" spans="1:3" outlineLevel="2">
      <c r="A18" s="135" t="s">
        <v>14</v>
      </c>
      <c r="B18" s="141" t="s">
        <v>2115</v>
      </c>
      <c r="C18" s="128">
        <v>48848.28</v>
      </c>
    </row>
    <row r="19" spans="1:3" outlineLevel="2">
      <c r="A19" s="31"/>
      <c r="B19" s="141" t="s">
        <v>2116</v>
      </c>
      <c r="C19" s="128">
        <v>8585.18</v>
      </c>
    </row>
    <row r="20" spans="1:3" outlineLevel="2">
      <c r="A20" s="31"/>
      <c r="B20" s="141" t="s">
        <v>2119</v>
      </c>
      <c r="C20" s="128">
        <v>2666.27</v>
      </c>
    </row>
    <row r="21" spans="1:3" ht="21" customHeight="1" outlineLevel="1">
      <c r="A21" s="31"/>
      <c r="B21" s="142" t="s">
        <v>1733</v>
      </c>
      <c r="C21" s="143">
        <f>SUBTOTAL(9,C18:C20)</f>
        <v>60099.729999999996</v>
      </c>
    </row>
    <row r="22" spans="1:3" outlineLevel="2">
      <c r="A22" s="26" t="s">
        <v>23</v>
      </c>
      <c r="B22" s="141" t="s">
        <v>1926</v>
      </c>
      <c r="C22" s="128">
        <v>3244.62</v>
      </c>
    </row>
    <row r="23" spans="1:3" outlineLevel="2">
      <c r="A23" s="31"/>
      <c r="B23" s="141" t="s">
        <v>1926</v>
      </c>
      <c r="C23" s="128">
        <v>2575.11</v>
      </c>
    </row>
    <row r="24" spans="1:3" outlineLevel="2">
      <c r="A24" s="31"/>
      <c r="B24" s="141" t="s">
        <v>1926</v>
      </c>
      <c r="C24" s="128">
        <v>2805.38</v>
      </c>
    </row>
    <row r="25" spans="1:3" outlineLevel="2">
      <c r="A25" s="31"/>
      <c r="B25" s="141" t="s">
        <v>1926</v>
      </c>
      <c r="C25" s="128">
        <v>3744.7000000000003</v>
      </c>
    </row>
    <row r="26" spans="1:3" outlineLevel="2">
      <c r="A26" s="31"/>
      <c r="B26" s="141" t="s">
        <v>1924</v>
      </c>
      <c r="C26" s="128">
        <v>26704.58</v>
      </c>
    </row>
    <row r="27" spans="1:3" outlineLevel="2">
      <c r="A27" s="31"/>
      <c r="B27" s="141" t="s">
        <v>1927</v>
      </c>
      <c r="C27" s="128">
        <v>2951.7200000000003</v>
      </c>
    </row>
    <row r="28" spans="1:3" ht="21" customHeight="1" outlineLevel="1">
      <c r="A28" s="31"/>
      <c r="B28" s="142" t="s">
        <v>2173</v>
      </c>
      <c r="C28" s="143">
        <f>SUBTOTAL(9,C22:C27)</f>
        <v>42026.11</v>
      </c>
    </row>
    <row r="29" spans="1:3" outlineLevel="2">
      <c r="A29" s="135" t="s">
        <v>1701</v>
      </c>
      <c r="B29" s="141" t="s">
        <v>1715</v>
      </c>
      <c r="C29" s="128">
        <v>15314.67</v>
      </c>
    </row>
    <row r="30" spans="1:3" outlineLevel="2">
      <c r="A30" s="31"/>
      <c r="B30" s="141" t="s">
        <v>1715</v>
      </c>
      <c r="C30" s="128">
        <v>312544.56</v>
      </c>
    </row>
    <row r="31" spans="1:3" outlineLevel="2">
      <c r="A31" s="31"/>
      <c r="B31" s="141" t="s">
        <v>1715</v>
      </c>
      <c r="C31" s="128">
        <v>59271.91</v>
      </c>
    </row>
    <row r="32" spans="1:3" ht="21" customHeight="1" outlineLevel="1">
      <c r="A32" s="31"/>
      <c r="B32" s="142" t="s">
        <v>1734</v>
      </c>
      <c r="C32" s="143">
        <f>SUBTOTAL(9,C29:C31)</f>
        <v>387131.14</v>
      </c>
    </row>
    <row r="33" spans="1:3" outlineLevel="2">
      <c r="A33" s="135" t="s">
        <v>43</v>
      </c>
      <c r="B33" s="144" t="s">
        <v>1892</v>
      </c>
      <c r="C33" s="128">
        <v>180266.84</v>
      </c>
    </row>
    <row r="34" spans="1:3" outlineLevel="2">
      <c r="A34" s="31"/>
      <c r="B34" s="144" t="s">
        <v>1888</v>
      </c>
      <c r="C34" s="128">
        <v>4184.53</v>
      </c>
    </row>
    <row r="35" spans="1:3" outlineLevel="2">
      <c r="A35" s="31"/>
      <c r="B35" s="144" t="s">
        <v>1721</v>
      </c>
      <c r="C35" s="128">
        <v>2686.7200000000003</v>
      </c>
    </row>
    <row r="36" spans="1:3" outlineLevel="2">
      <c r="A36" s="31"/>
      <c r="B36" s="144" t="s">
        <v>1891</v>
      </c>
      <c r="C36" s="128">
        <v>150182.35</v>
      </c>
    </row>
    <row r="37" spans="1:3" outlineLevel="2">
      <c r="A37" s="31"/>
      <c r="B37" s="144" t="s">
        <v>1714</v>
      </c>
      <c r="C37" s="128">
        <v>5157.88</v>
      </c>
    </row>
    <row r="38" spans="1:3" outlineLevel="2">
      <c r="A38" s="31"/>
      <c r="B38" s="144" t="s">
        <v>1714</v>
      </c>
      <c r="C38" s="128">
        <v>14392.43</v>
      </c>
    </row>
    <row r="39" spans="1:3" ht="21" customHeight="1" outlineLevel="1">
      <c r="A39" s="31"/>
      <c r="B39" s="142" t="s">
        <v>1735</v>
      </c>
      <c r="C39" s="143">
        <f>SUBTOTAL(9,C33:C38)</f>
        <v>356870.75</v>
      </c>
    </row>
    <row r="40" spans="1:3" outlineLevel="2">
      <c r="A40" s="135" t="s">
        <v>1695</v>
      </c>
      <c r="B40" s="141" t="s">
        <v>1716</v>
      </c>
      <c r="C40" s="128">
        <v>31940.06</v>
      </c>
    </row>
    <row r="41" spans="1:3" ht="21" customHeight="1" outlineLevel="1">
      <c r="A41" s="135"/>
      <c r="B41" s="142" t="s">
        <v>1736</v>
      </c>
      <c r="C41" s="143">
        <f>SUBTOTAL(9,C40:C40)</f>
        <v>31940.06</v>
      </c>
    </row>
    <row r="42" spans="1:3" outlineLevel="2">
      <c r="A42" s="135" t="s">
        <v>784</v>
      </c>
      <c r="B42" s="141" t="s">
        <v>807</v>
      </c>
      <c r="C42" s="128">
        <v>2801.66</v>
      </c>
    </row>
    <row r="43" spans="1:3" outlineLevel="2">
      <c r="A43" s="31"/>
      <c r="B43" s="141" t="s">
        <v>807</v>
      </c>
      <c r="C43" s="128">
        <v>5075.75</v>
      </c>
    </row>
    <row r="44" spans="1:3" outlineLevel="2">
      <c r="A44" s="31"/>
      <c r="B44" s="141" t="s">
        <v>807</v>
      </c>
      <c r="C44" s="128">
        <v>9853.41</v>
      </c>
    </row>
    <row r="45" spans="1:3" outlineLevel="2">
      <c r="A45" s="31"/>
      <c r="B45" s="141" t="s">
        <v>807</v>
      </c>
      <c r="C45" s="128">
        <v>2460.4700000000003</v>
      </c>
    </row>
    <row r="46" spans="1:3" outlineLevel="2">
      <c r="A46" s="31"/>
      <c r="B46" s="141" t="s">
        <v>807</v>
      </c>
      <c r="C46" s="128">
        <v>2253.5100000000002</v>
      </c>
    </row>
    <row r="47" spans="1:3" outlineLevel="2">
      <c r="A47" s="31"/>
      <c r="B47" s="141" t="s">
        <v>807</v>
      </c>
      <c r="C47" s="128">
        <v>5190.9000000000005</v>
      </c>
    </row>
    <row r="48" spans="1:3" outlineLevel="2">
      <c r="A48" s="31"/>
      <c r="B48" s="141" t="s">
        <v>807</v>
      </c>
      <c r="C48" s="128">
        <v>2762.67</v>
      </c>
    </row>
    <row r="49" spans="1:3" outlineLevel="2">
      <c r="A49" s="31"/>
      <c r="B49" s="141" t="s">
        <v>807</v>
      </c>
      <c r="C49" s="128">
        <v>2126.3200000000002</v>
      </c>
    </row>
    <row r="50" spans="1:3" outlineLevel="2">
      <c r="A50" s="31"/>
      <c r="B50" s="141" t="s">
        <v>807</v>
      </c>
      <c r="C50" s="128">
        <v>3089.2000000000003</v>
      </c>
    </row>
    <row r="51" spans="1:3" outlineLevel="2">
      <c r="A51" s="31"/>
      <c r="B51" s="141" t="s">
        <v>807</v>
      </c>
      <c r="C51" s="128">
        <v>2963.59</v>
      </c>
    </row>
    <row r="52" spans="1:3" outlineLevel="2">
      <c r="A52" s="31"/>
      <c r="B52" s="141" t="s">
        <v>807</v>
      </c>
      <c r="C52" s="128">
        <v>5338.4000000000005</v>
      </c>
    </row>
    <row r="53" spans="1:3" outlineLevel="2">
      <c r="A53" s="31"/>
      <c r="B53" s="141" t="s">
        <v>807</v>
      </c>
      <c r="C53" s="128">
        <v>3760.55</v>
      </c>
    </row>
    <row r="54" spans="1:3" outlineLevel="2">
      <c r="A54" s="31"/>
      <c r="B54" s="141" t="s">
        <v>807</v>
      </c>
      <c r="C54" s="128">
        <v>2065.41</v>
      </c>
    </row>
    <row r="55" spans="1:3" outlineLevel="2">
      <c r="A55" s="31"/>
      <c r="B55" s="141" t="s">
        <v>807</v>
      </c>
      <c r="C55" s="128">
        <v>5905.4000000000005</v>
      </c>
    </row>
    <row r="56" spans="1:3" outlineLevel="2">
      <c r="A56" s="31"/>
      <c r="B56" s="141" t="s">
        <v>807</v>
      </c>
      <c r="C56" s="128">
        <v>2721.46</v>
      </c>
    </row>
    <row r="57" spans="1:3" outlineLevel="2">
      <c r="A57" s="31"/>
      <c r="B57" s="141" t="s">
        <v>807</v>
      </c>
      <c r="C57" s="128">
        <v>2168.4299999999998</v>
      </c>
    </row>
    <row r="58" spans="1:3" outlineLevel="2">
      <c r="A58" s="31"/>
      <c r="B58" s="141" t="s">
        <v>807</v>
      </c>
      <c r="C58" s="128">
        <v>3548.41</v>
      </c>
    </row>
    <row r="59" spans="1:3" outlineLevel="2">
      <c r="A59" s="31"/>
      <c r="B59" s="141" t="s">
        <v>807</v>
      </c>
      <c r="C59" s="128">
        <v>3661.7400000000002</v>
      </c>
    </row>
    <row r="60" spans="1:3" outlineLevel="2">
      <c r="A60" s="31"/>
      <c r="B60" s="141" t="s">
        <v>807</v>
      </c>
      <c r="C60" s="128">
        <v>6897.57</v>
      </c>
    </row>
    <row r="61" spans="1:3" outlineLevel="2">
      <c r="A61" s="31"/>
      <c r="B61" s="141" t="s">
        <v>807</v>
      </c>
      <c r="C61" s="128">
        <v>6912.12</v>
      </c>
    </row>
    <row r="62" spans="1:3" outlineLevel="2">
      <c r="A62" s="31"/>
      <c r="B62" s="141" t="s">
        <v>807</v>
      </c>
      <c r="C62" s="128">
        <v>2584.0700000000002</v>
      </c>
    </row>
    <row r="63" spans="1:3" outlineLevel="2">
      <c r="A63" s="31"/>
      <c r="B63" s="141" t="s">
        <v>807</v>
      </c>
      <c r="C63" s="128">
        <v>13845.56</v>
      </c>
    </row>
    <row r="64" spans="1:3" outlineLevel="2">
      <c r="A64" s="31"/>
      <c r="B64" s="141" t="s">
        <v>807</v>
      </c>
      <c r="C64" s="128">
        <v>3355.26</v>
      </c>
    </row>
    <row r="65" spans="1:3" ht="21" customHeight="1" outlineLevel="1">
      <c r="A65" s="31"/>
      <c r="B65" s="142" t="s">
        <v>1737</v>
      </c>
      <c r="C65" s="143">
        <f>SUBTOTAL(9,C42:C64)</f>
        <v>101341.86</v>
      </c>
    </row>
    <row r="66" spans="1:3" s="149" customFormat="1" ht="12.75" customHeight="1" outlineLevel="2">
      <c r="A66" s="136" t="s">
        <v>57</v>
      </c>
      <c r="B66" s="141" t="s">
        <v>1718</v>
      </c>
      <c r="C66" s="128">
        <v>16408.09</v>
      </c>
    </row>
    <row r="67" spans="1:3" s="149" customFormat="1" ht="12.75" customHeight="1" outlineLevel="2">
      <c r="A67" s="32"/>
      <c r="B67" s="141" t="s">
        <v>1717</v>
      </c>
      <c r="C67" s="128">
        <v>65632.34</v>
      </c>
    </row>
    <row r="68" spans="1:3" s="149" customFormat="1" ht="21" customHeight="1" outlineLevel="1">
      <c r="A68" s="32"/>
      <c r="B68" s="142" t="s">
        <v>1738</v>
      </c>
      <c r="C68" s="143">
        <f>SUBTOTAL(9,C66:C67)</f>
        <v>82040.429999999993</v>
      </c>
    </row>
    <row r="69" spans="1:3" outlineLevel="2">
      <c r="A69" s="135" t="s">
        <v>1819</v>
      </c>
      <c r="B69" s="141" t="s">
        <v>1894</v>
      </c>
      <c r="C69" s="128">
        <v>209208.51</v>
      </c>
    </row>
    <row r="70" spans="1:3" ht="21" customHeight="1" outlineLevel="1">
      <c r="A70" s="31"/>
      <c r="B70" s="142" t="s">
        <v>2179</v>
      </c>
      <c r="C70" s="143">
        <f>SUBTOTAL(9,C69:C69)</f>
        <v>209208.51</v>
      </c>
    </row>
    <row r="71" spans="1:3" outlineLevel="2">
      <c r="A71" s="135" t="s">
        <v>75</v>
      </c>
      <c r="B71" s="141" t="s">
        <v>2225</v>
      </c>
      <c r="C71" s="128">
        <v>7949.37</v>
      </c>
    </row>
    <row r="72" spans="1:3" outlineLevel="2">
      <c r="A72" s="31"/>
      <c r="B72" s="141" t="s">
        <v>2225</v>
      </c>
      <c r="C72" s="128">
        <v>3505.6</v>
      </c>
    </row>
    <row r="73" spans="1:3" outlineLevel="2">
      <c r="A73" s="31"/>
      <c r="B73" s="141" t="s">
        <v>2225</v>
      </c>
      <c r="C73" s="128">
        <v>5923.51</v>
      </c>
    </row>
    <row r="74" spans="1:3" outlineLevel="2">
      <c r="A74" s="31"/>
      <c r="B74" s="141" t="s">
        <v>2225</v>
      </c>
      <c r="C74" s="128">
        <v>2332.1</v>
      </c>
    </row>
    <row r="75" spans="1:3" outlineLevel="2">
      <c r="A75" s="31"/>
      <c r="B75" s="141" t="s">
        <v>2225</v>
      </c>
      <c r="C75" s="128">
        <v>7249.5</v>
      </c>
    </row>
    <row r="76" spans="1:3" outlineLevel="2">
      <c r="A76" s="31"/>
      <c r="B76" s="141" t="s">
        <v>2225</v>
      </c>
      <c r="C76" s="128">
        <v>2546.7000000000003</v>
      </c>
    </row>
    <row r="77" spans="1:3" outlineLevel="2">
      <c r="A77" s="31"/>
      <c r="B77" s="141" t="s">
        <v>2225</v>
      </c>
      <c r="C77" s="128">
        <v>2079.23</v>
      </c>
    </row>
    <row r="78" spans="1:3" outlineLevel="2">
      <c r="A78" s="31"/>
      <c r="B78" s="141" t="s">
        <v>2225</v>
      </c>
      <c r="C78" s="128">
        <v>2402.98</v>
      </c>
    </row>
    <row r="79" spans="1:3" outlineLevel="2">
      <c r="A79" s="31"/>
      <c r="B79" s="141" t="s">
        <v>2225</v>
      </c>
      <c r="C79" s="128">
        <v>4132.1099999999997</v>
      </c>
    </row>
    <row r="80" spans="1:3" outlineLevel="2">
      <c r="A80" s="31"/>
      <c r="B80" s="141" t="s">
        <v>2225</v>
      </c>
      <c r="C80" s="128">
        <v>2552.4500000000003</v>
      </c>
    </row>
    <row r="81" spans="1:3" ht="21" customHeight="1" outlineLevel="1">
      <c r="A81" s="31"/>
      <c r="B81" s="142" t="s">
        <v>1739</v>
      </c>
      <c r="C81" s="143">
        <f>SUBTOTAL(9,C71:C80)</f>
        <v>40673.549999999996</v>
      </c>
    </row>
    <row r="82" spans="1:3" outlineLevel="2">
      <c r="A82" s="135" t="s">
        <v>1820</v>
      </c>
      <c r="B82" s="141" t="s">
        <v>2227</v>
      </c>
      <c r="C82" s="128">
        <v>1408780.58</v>
      </c>
    </row>
    <row r="83" spans="1:3" ht="21" customHeight="1" outlineLevel="1">
      <c r="A83" s="31"/>
      <c r="B83" s="142" t="s">
        <v>2180</v>
      </c>
      <c r="C83" s="143">
        <f>SUBTOTAL(9,C82:C82)</f>
        <v>1408780.58</v>
      </c>
    </row>
    <row r="84" spans="1:3" outlineLevel="2">
      <c r="A84" s="135" t="s">
        <v>1821</v>
      </c>
      <c r="B84" s="141" t="s">
        <v>1897</v>
      </c>
      <c r="C84" s="128">
        <v>31963.05</v>
      </c>
    </row>
    <row r="85" spans="1:3" ht="21" customHeight="1" outlineLevel="1">
      <c r="A85" s="135"/>
      <c r="B85" s="142" t="s">
        <v>2190</v>
      </c>
      <c r="C85" s="143">
        <f>SUBTOTAL(9,C84:C84)</f>
        <v>31963.05</v>
      </c>
    </row>
    <row r="86" spans="1:3" outlineLevel="2">
      <c r="A86" s="135" t="s">
        <v>106</v>
      </c>
      <c r="B86" s="141" t="s">
        <v>1719</v>
      </c>
      <c r="C86" s="128">
        <v>468777.77</v>
      </c>
    </row>
    <row r="87" spans="1:3" outlineLevel="2">
      <c r="A87" s="31"/>
      <c r="B87" s="141" t="s">
        <v>1719</v>
      </c>
      <c r="C87" s="128">
        <v>46877.78</v>
      </c>
    </row>
    <row r="88" spans="1:3" outlineLevel="2">
      <c r="A88" s="31"/>
      <c r="B88" s="141" t="s">
        <v>1898</v>
      </c>
      <c r="C88" s="128">
        <v>8650.7199999999993</v>
      </c>
    </row>
    <row r="89" spans="1:3" ht="21" customHeight="1" outlineLevel="1">
      <c r="A89" s="31"/>
      <c r="B89" s="142" t="s">
        <v>1740</v>
      </c>
      <c r="C89" s="143">
        <f>SUBTOTAL(9,C86:C88)</f>
        <v>524306.27</v>
      </c>
    </row>
    <row r="90" spans="1:3" outlineLevel="2">
      <c r="A90" s="26" t="s">
        <v>116</v>
      </c>
      <c r="B90" s="141" t="s">
        <v>1899</v>
      </c>
      <c r="C90" s="128">
        <v>84743.83</v>
      </c>
    </row>
    <row r="91" spans="1:3" ht="21" customHeight="1" outlineLevel="1">
      <c r="A91" s="26"/>
      <c r="B91" s="142" t="s">
        <v>1741</v>
      </c>
      <c r="C91" s="143">
        <f>SUBTOTAL(9,C90:C90)</f>
        <v>84743.83</v>
      </c>
    </row>
    <row r="92" spans="1:3" outlineLevel="2">
      <c r="A92" s="26" t="s">
        <v>122</v>
      </c>
      <c r="B92" s="141" t="s">
        <v>1720</v>
      </c>
      <c r="C92" s="128">
        <v>92291.12</v>
      </c>
    </row>
    <row r="93" spans="1:3" outlineLevel="2">
      <c r="A93" s="26"/>
      <c r="B93" s="141" t="s">
        <v>1722</v>
      </c>
      <c r="C93" s="128">
        <v>275125.98</v>
      </c>
    </row>
    <row r="94" spans="1:3" ht="21" customHeight="1" outlineLevel="1">
      <c r="A94" s="26"/>
      <c r="B94" s="142" t="s">
        <v>1742</v>
      </c>
      <c r="C94" s="143">
        <f>SUBTOTAL(9,C92:C93)</f>
        <v>367417.1</v>
      </c>
    </row>
    <row r="95" spans="1:3" outlineLevel="2">
      <c r="A95" s="26" t="s">
        <v>1823</v>
      </c>
      <c r="B95" s="141" t="s">
        <v>1900</v>
      </c>
      <c r="C95" s="128">
        <v>989452.97</v>
      </c>
    </row>
    <row r="96" spans="1:3" ht="21" customHeight="1" outlineLevel="1">
      <c r="A96" s="31"/>
      <c r="B96" s="142" t="s">
        <v>2181</v>
      </c>
      <c r="C96" s="143">
        <f>SUBTOTAL(9,C95:C95)</f>
        <v>989452.97</v>
      </c>
    </row>
    <row r="97" spans="1:3" outlineLevel="2">
      <c r="A97" s="135" t="s">
        <v>126</v>
      </c>
      <c r="B97" s="141" t="s">
        <v>1922</v>
      </c>
      <c r="C97" s="128">
        <v>43161.62</v>
      </c>
    </row>
    <row r="98" spans="1:3" ht="21" customHeight="1" outlineLevel="1">
      <c r="A98" s="135"/>
      <c r="B98" s="142" t="s">
        <v>1743</v>
      </c>
      <c r="C98" s="143">
        <f>SUBTOTAL(9,C97:C97)</f>
        <v>43161.62</v>
      </c>
    </row>
    <row r="99" spans="1:3" outlineLevel="2">
      <c r="A99" s="135" t="s">
        <v>1696</v>
      </c>
      <c r="B99" s="141" t="s">
        <v>1902</v>
      </c>
      <c r="C99" s="128">
        <v>17085.29</v>
      </c>
    </row>
    <row r="100" spans="1:3" outlineLevel="2">
      <c r="A100" s="31"/>
      <c r="B100" s="141" t="s">
        <v>1905</v>
      </c>
      <c r="C100" s="128">
        <v>1327142.26</v>
      </c>
    </row>
    <row r="101" spans="1:3" outlineLevel="2">
      <c r="A101" s="31"/>
      <c r="B101" s="141" t="s">
        <v>1907</v>
      </c>
      <c r="C101" s="128">
        <v>39459.42</v>
      </c>
    </row>
    <row r="102" spans="1:3" ht="21" customHeight="1" outlineLevel="1">
      <c r="A102" s="31"/>
      <c r="B102" s="142" t="s">
        <v>1744</v>
      </c>
      <c r="C102" s="143">
        <f>SUBTOTAL(9,C99:C101)</f>
        <v>1383686.97</v>
      </c>
    </row>
    <row r="103" spans="1:3" outlineLevel="2">
      <c r="A103" s="135" t="s">
        <v>1824</v>
      </c>
      <c r="B103" s="141" t="s">
        <v>1909</v>
      </c>
      <c r="C103" s="128">
        <v>1682031.36</v>
      </c>
    </row>
    <row r="104" spans="1:3" ht="21" customHeight="1" outlineLevel="1">
      <c r="A104" s="31"/>
      <c r="B104" s="142" t="s">
        <v>2182</v>
      </c>
      <c r="C104" s="143">
        <f>SUBTOTAL(9,C103:C103)</f>
        <v>1682031.36</v>
      </c>
    </row>
    <row r="105" spans="1:3" outlineLevel="2">
      <c r="A105" s="135" t="s">
        <v>156</v>
      </c>
      <c r="B105" s="141" t="s">
        <v>1910</v>
      </c>
      <c r="C105" s="128">
        <v>2119.7400000000002</v>
      </c>
    </row>
    <row r="106" spans="1:3" outlineLevel="2">
      <c r="A106" s="31"/>
      <c r="B106" s="141" t="s">
        <v>1910</v>
      </c>
      <c r="C106" s="128">
        <v>5721.38</v>
      </c>
    </row>
    <row r="107" spans="1:3" outlineLevel="2">
      <c r="A107" s="31"/>
      <c r="B107" s="141" t="s">
        <v>1910</v>
      </c>
      <c r="C107" s="128">
        <v>41961.090000000004</v>
      </c>
    </row>
    <row r="108" spans="1:3" outlineLevel="2">
      <c r="A108" s="31"/>
      <c r="B108" s="141" t="s">
        <v>1910</v>
      </c>
      <c r="C108" s="128">
        <v>15607.52</v>
      </c>
    </row>
    <row r="109" spans="1:3" ht="21" customHeight="1" outlineLevel="1">
      <c r="A109" s="31"/>
      <c r="B109" s="142" t="s">
        <v>1745</v>
      </c>
      <c r="C109" s="143">
        <f>SUBTOTAL(9,C105:C108)</f>
        <v>65409.73000000001</v>
      </c>
    </row>
    <row r="110" spans="1:3" outlineLevel="2">
      <c r="A110" s="135" t="s">
        <v>171</v>
      </c>
      <c r="B110" s="141" t="s">
        <v>1913</v>
      </c>
      <c r="C110" s="128">
        <v>38367.160000000003</v>
      </c>
    </row>
    <row r="111" spans="1:3" ht="21" customHeight="1" outlineLevel="1">
      <c r="A111" s="31"/>
      <c r="B111" s="142" t="s">
        <v>1746</v>
      </c>
      <c r="C111" s="143">
        <f>SUBTOTAL(9,C110:C110)</f>
        <v>38367.160000000003</v>
      </c>
    </row>
    <row r="112" spans="1:3" outlineLevel="2">
      <c r="A112" s="135" t="s">
        <v>1825</v>
      </c>
      <c r="B112" s="141" t="s">
        <v>2120</v>
      </c>
      <c r="C112" s="128">
        <v>6500</v>
      </c>
    </row>
    <row r="113" spans="1:3" outlineLevel="2">
      <c r="A113" s="31"/>
      <c r="B113" s="141" t="s">
        <v>2123</v>
      </c>
      <c r="C113" s="128">
        <v>5568.24</v>
      </c>
    </row>
    <row r="114" spans="1:3" outlineLevel="2">
      <c r="A114" s="31"/>
      <c r="B114" s="141" t="s">
        <v>2120</v>
      </c>
      <c r="C114" s="128">
        <v>28283.850000000002</v>
      </c>
    </row>
    <row r="115" spans="1:3" ht="21" customHeight="1" outlineLevel="1">
      <c r="A115" s="31"/>
      <c r="B115" s="142" t="s">
        <v>2183</v>
      </c>
      <c r="C115" s="143">
        <f>SUBTOTAL(9,C112:C114)</f>
        <v>40352.090000000004</v>
      </c>
    </row>
    <row r="116" spans="1:3" outlineLevel="2">
      <c r="A116" s="135" t="s">
        <v>185</v>
      </c>
      <c r="B116" s="141" t="s">
        <v>808</v>
      </c>
      <c r="C116" s="128">
        <v>192008.25</v>
      </c>
    </row>
    <row r="117" spans="1:3" ht="21" customHeight="1" outlineLevel="1">
      <c r="A117" s="135"/>
      <c r="B117" s="142" t="s">
        <v>1747</v>
      </c>
      <c r="C117" s="143">
        <f>SUBTOTAL(9,C116:C116)</f>
        <v>192008.25</v>
      </c>
    </row>
    <row r="118" spans="1:3" outlineLevel="2">
      <c r="A118" s="135" t="s">
        <v>189</v>
      </c>
      <c r="B118" s="141" t="s">
        <v>1535</v>
      </c>
      <c r="C118" s="128">
        <v>160965</v>
      </c>
    </row>
    <row r="119" spans="1:3" ht="21" customHeight="1" outlineLevel="1">
      <c r="A119" s="135"/>
      <c r="B119" s="142" t="s">
        <v>1748</v>
      </c>
      <c r="C119" s="143">
        <f>SUBTOTAL(9,C118:C118)</f>
        <v>160965</v>
      </c>
    </row>
    <row r="120" spans="1:3" outlineLevel="2">
      <c r="A120" s="135" t="s">
        <v>205</v>
      </c>
      <c r="B120" s="141" t="s">
        <v>1917</v>
      </c>
      <c r="C120" s="128">
        <v>171968.26</v>
      </c>
    </row>
    <row r="121" spans="1:3" ht="21" customHeight="1" outlineLevel="1">
      <c r="A121" s="135"/>
      <c r="B121" s="142" t="s">
        <v>1749</v>
      </c>
      <c r="C121" s="143">
        <f>SUBTOTAL(9,C120:C120)</f>
        <v>171968.26</v>
      </c>
    </row>
    <row r="122" spans="1:3" outlineLevel="2">
      <c r="A122" s="26" t="s">
        <v>209</v>
      </c>
      <c r="B122" s="141" t="s">
        <v>1723</v>
      </c>
      <c r="C122" s="128">
        <v>24812.760000000002</v>
      </c>
    </row>
    <row r="123" spans="1:3" outlineLevel="2">
      <c r="A123" s="31"/>
      <c r="B123" s="141" t="s">
        <v>1918</v>
      </c>
      <c r="C123" s="128">
        <v>8225.31</v>
      </c>
    </row>
    <row r="124" spans="1:3" outlineLevel="2">
      <c r="A124" s="31"/>
      <c r="B124" s="141" t="s">
        <v>1920</v>
      </c>
      <c r="C124" s="128">
        <v>14912.26</v>
      </c>
    </row>
    <row r="125" spans="1:3" ht="21" customHeight="1" outlineLevel="1">
      <c r="A125" s="31"/>
      <c r="B125" s="142" t="s">
        <v>1750</v>
      </c>
      <c r="C125" s="143">
        <f>SUBTOTAL(9,C122:C124)</f>
        <v>47950.33</v>
      </c>
    </row>
    <row r="126" spans="1:3" outlineLevel="2">
      <c r="A126" s="26" t="s">
        <v>217</v>
      </c>
      <c r="B126" s="141" t="s">
        <v>1934</v>
      </c>
      <c r="C126" s="128">
        <v>12869.84</v>
      </c>
    </row>
    <row r="127" spans="1:3" outlineLevel="2">
      <c r="A127" s="31"/>
      <c r="B127" s="141" t="s">
        <v>1930</v>
      </c>
      <c r="C127" s="128">
        <v>20237.350000000002</v>
      </c>
    </row>
    <row r="128" spans="1:3" outlineLevel="2">
      <c r="A128" s="31"/>
      <c r="B128" s="141" t="s">
        <v>1930</v>
      </c>
      <c r="C128" s="128">
        <v>2413.34</v>
      </c>
    </row>
    <row r="129" spans="1:3" outlineLevel="2">
      <c r="A129" s="31"/>
      <c r="B129" s="141" t="s">
        <v>1932</v>
      </c>
      <c r="C129" s="128">
        <v>2333.9900000000002</v>
      </c>
    </row>
    <row r="130" spans="1:3" outlineLevel="2">
      <c r="A130" s="31"/>
      <c r="B130" s="141" t="s">
        <v>1929</v>
      </c>
      <c r="C130" s="128">
        <v>2253.5100000000002</v>
      </c>
    </row>
    <row r="131" spans="1:3" ht="21" customHeight="1" outlineLevel="1">
      <c r="A131" s="31"/>
      <c r="B131" s="142" t="s">
        <v>2184</v>
      </c>
      <c r="C131" s="143">
        <f>SUBTOTAL(9,C126:C130)</f>
        <v>40108.03</v>
      </c>
    </row>
    <row r="132" spans="1:3" outlineLevel="2">
      <c r="A132" s="135" t="s">
        <v>1826</v>
      </c>
      <c r="B132" s="141" t="s">
        <v>1936</v>
      </c>
      <c r="C132" s="128">
        <v>34239.279999999999</v>
      </c>
    </row>
    <row r="133" spans="1:3" ht="21" customHeight="1" outlineLevel="1">
      <c r="A133" s="135"/>
      <c r="B133" s="142" t="s">
        <v>2185</v>
      </c>
      <c r="C133" s="143">
        <f>SUBTOTAL(9,C132:C132)</f>
        <v>34239.279999999999</v>
      </c>
    </row>
    <row r="134" spans="1:3" outlineLevel="2">
      <c r="A134" s="135" t="s">
        <v>239</v>
      </c>
      <c r="B134" s="141" t="s">
        <v>1555</v>
      </c>
      <c r="C134" s="128">
        <v>33917.629999999997</v>
      </c>
    </row>
    <row r="135" spans="1:3" outlineLevel="2">
      <c r="A135" s="31"/>
      <c r="B135" s="135" t="s">
        <v>1937</v>
      </c>
      <c r="C135" s="128">
        <v>4311.5600000000004</v>
      </c>
    </row>
    <row r="136" spans="1:3" ht="21" customHeight="1" outlineLevel="1">
      <c r="A136" s="31"/>
      <c r="B136" s="142" t="s">
        <v>2186</v>
      </c>
      <c r="C136" s="143">
        <f>SUBTOTAL(9,C134:C135)</f>
        <v>38229.189999999995</v>
      </c>
    </row>
    <row r="137" spans="1:3" outlineLevel="2">
      <c r="A137" s="135" t="s">
        <v>247</v>
      </c>
      <c r="B137" s="141" t="s">
        <v>1940</v>
      </c>
      <c r="C137" s="128">
        <v>10308.719999999999</v>
      </c>
    </row>
    <row r="138" spans="1:3" outlineLevel="2">
      <c r="A138" s="31"/>
      <c r="B138" s="141" t="s">
        <v>1942</v>
      </c>
      <c r="C138" s="128">
        <v>8012.66</v>
      </c>
    </row>
    <row r="139" spans="1:3" outlineLevel="2">
      <c r="A139" s="31"/>
      <c r="B139" s="141" t="s">
        <v>1558</v>
      </c>
      <c r="C139" s="128">
        <v>16125.24</v>
      </c>
    </row>
    <row r="140" spans="1:3" ht="21" customHeight="1" outlineLevel="1">
      <c r="A140" s="31"/>
      <c r="B140" s="142" t="s">
        <v>2187</v>
      </c>
      <c r="C140" s="143">
        <f>SUBTOTAL(9,C137:C139)</f>
        <v>34446.619999999995</v>
      </c>
    </row>
    <row r="141" spans="1:3" outlineLevel="2">
      <c r="A141" s="135" t="s">
        <v>259</v>
      </c>
      <c r="B141" s="141" t="s">
        <v>1944</v>
      </c>
      <c r="C141" s="128">
        <v>6717.99</v>
      </c>
    </row>
    <row r="142" spans="1:3" outlineLevel="2">
      <c r="A142" s="31"/>
      <c r="B142" s="141" t="s">
        <v>1944</v>
      </c>
      <c r="C142" s="128">
        <v>4596.2</v>
      </c>
    </row>
    <row r="143" spans="1:3" outlineLevel="2">
      <c r="A143" s="31"/>
      <c r="B143" s="141" t="s">
        <v>1944</v>
      </c>
      <c r="C143" s="128">
        <v>2350.1</v>
      </c>
    </row>
    <row r="144" spans="1:3" outlineLevel="2">
      <c r="A144" s="31"/>
      <c r="B144" s="141" t="s">
        <v>1945</v>
      </c>
      <c r="C144" s="128">
        <v>7074.05</v>
      </c>
    </row>
    <row r="145" spans="1:3" outlineLevel="2">
      <c r="A145" s="31"/>
      <c r="B145" s="141" t="s">
        <v>1944</v>
      </c>
      <c r="C145" s="128">
        <v>12723.14</v>
      </c>
    </row>
    <row r="146" spans="1:3" ht="21" customHeight="1" outlineLevel="1">
      <c r="A146" s="31"/>
      <c r="B146" s="142" t="s">
        <v>1751</v>
      </c>
      <c r="C146" s="143">
        <f>SUBTOTAL(9,C141:C145)</f>
        <v>33461.479999999996</v>
      </c>
    </row>
    <row r="147" spans="1:3" outlineLevel="2">
      <c r="A147" s="135" t="s">
        <v>269</v>
      </c>
      <c r="B147" s="141" t="s">
        <v>1947</v>
      </c>
      <c r="C147" s="128">
        <v>320000.72000000003</v>
      </c>
    </row>
    <row r="148" spans="1:3" outlineLevel="2">
      <c r="A148" s="31"/>
      <c r="B148" s="141" t="s">
        <v>1949</v>
      </c>
      <c r="C148" s="128">
        <v>14229.08</v>
      </c>
    </row>
    <row r="149" spans="1:3" ht="21" customHeight="1" outlineLevel="1">
      <c r="A149" s="31"/>
      <c r="B149" s="142" t="s">
        <v>2191</v>
      </c>
      <c r="C149" s="143">
        <f>SUBTOTAL(9,C147:C148)</f>
        <v>334229.80000000005</v>
      </c>
    </row>
    <row r="150" spans="1:3" outlineLevel="2">
      <c r="A150" s="135" t="s">
        <v>1827</v>
      </c>
      <c r="B150" s="141" t="s">
        <v>1951</v>
      </c>
      <c r="C150" s="128">
        <v>42829.919999999998</v>
      </c>
    </row>
    <row r="151" spans="1:3" ht="21" customHeight="1" outlineLevel="1">
      <c r="A151" s="135"/>
      <c r="B151" s="142" t="s">
        <v>2188</v>
      </c>
      <c r="C151" s="143">
        <f>SUBTOTAL(9,C150:C150)</f>
        <v>42829.919999999998</v>
      </c>
    </row>
    <row r="152" spans="1:3" outlineLevel="2">
      <c r="A152" s="26" t="s">
        <v>1828</v>
      </c>
      <c r="B152" s="141" t="s">
        <v>2229</v>
      </c>
      <c r="C152" s="128">
        <v>4190.84</v>
      </c>
    </row>
    <row r="153" spans="1:3" outlineLevel="2">
      <c r="A153" s="31"/>
      <c r="B153" s="141" t="s">
        <v>1954</v>
      </c>
      <c r="C153" s="128">
        <v>5356.97</v>
      </c>
    </row>
    <row r="154" spans="1:3" outlineLevel="2">
      <c r="A154" s="31"/>
      <c r="B154" s="141" t="s">
        <v>1954</v>
      </c>
      <c r="C154" s="128">
        <v>2983.17</v>
      </c>
    </row>
    <row r="155" spans="1:3" outlineLevel="2">
      <c r="A155" s="31"/>
      <c r="B155" s="141" t="s">
        <v>1953</v>
      </c>
      <c r="C155" s="128">
        <v>12443.59</v>
      </c>
    </row>
    <row r="156" spans="1:3" outlineLevel="2">
      <c r="A156" s="31"/>
      <c r="B156" s="141" t="s">
        <v>1953</v>
      </c>
      <c r="C156" s="128">
        <v>12799.66</v>
      </c>
    </row>
    <row r="157" spans="1:3" outlineLevel="2">
      <c r="A157" s="31"/>
      <c r="B157" s="141" t="s">
        <v>1953</v>
      </c>
      <c r="C157" s="128">
        <v>5159.51</v>
      </c>
    </row>
    <row r="158" spans="1:3" ht="21" customHeight="1" outlineLevel="1">
      <c r="A158" s="31"/>
      <c r="B158" s="142" t="s">
        <v>2189</v>
      </c>
      <c r="C158" s="143">
        <f>SUBTOTAL(9,C152:C157)</f>
        <v>42933.74</v>
      </c>
    </row>
    <row r="159" spans="1:3" outlineLevel="2">
      <c r="A159" s="26" t="s">
        <v>287</v>
      </c>
      <c r="B159" s="141" t="s">
        <v>1567</v>
      </c>
      <c r="C159" s="128">
        <v>59200.520000000004</v>
      </c>
    </row>
    <row r="160" spans="1:3" ht="21" customHeight="1" outlineLevel="1">
      <c r="A160" s="26"/>
      <c r="B160" s="142" t="s">
        <v>1752</v>
      </c>
      <c r="C160" s="143">
        <f>SUBTOTAL(9,C159:C159)</f>
        <v>59200.520000000004</v>
      </c>
    </row>
    <row r="161" spans="1:3" outlineLevel="2">
      <c r="A161" s="135" t="s">
        <v>1829</v>
      </c>
      <c r="B161" s="141" t="s">
        <v>1957</v>
      </c>
      <c r="C161" s="128">
        <v>30573.8</v>
      </c>
    </row>
    <row r="162" spans="1:3" ht="21" customHeight="1" outlineLevel="1">
      <c r="A162" s="135"/>
      <c r="B162" s="142" t="s">
        <v>2192</v>
      </c>
      <c r="C162" s="143">
        <f>SUBTOTAL(9,C161:C161)</f>
        <v>30573.8</v>
      </c>
    </row>
    <row r="163" spans="1:3" outlineLevel="2">
      <c r="A163" s="135" t="s">
        <v>1830</v>
      </c>
      <c r="B163" s="141" t="s">
        <v>1958</v>
      </c>
      <c r="C163" s="128">
        <v>304021.49</v>
      </c>
    </row>
    <row r="164" spans="1:3" ht="21" customHeight="1" outlineLevel="1">
      <c r="A164" s="31"/>
      <c r="B164" s="142" t="s">
        <v>2193</v>
      </c>
      <c r="C164" s="143">
        <f>SUBTOTAL(9,C163:C163)</f>
        <v>304021.49</v>
      </c>
    </row>
    <row r="165" spans="1:3" outlineLevel="2">
      <c r="A165" s="135" t="s">
        <v>1697</v>
      </c>
      <c r="B165" s="141" t="s">
        <v>1963</v>
      </c>
      <c r="C165" s="128">
        <v>3208.27</v>
      </c>
    </row>
    <row r="166" spans="1:3" outlineLevel="2">
      <c r="A166" s="31"/>
      <c r="B166" s="141" t="s">
        <v>1964</v>
      </c>
      <c r="C166" s="128">
        <v>3136.8</v>
      </c>
    </row>
    <row r="167" spans="1:3" outlineLevel="2">
      <c r="A167" s="31"/>
      <c r="B167" s="141" t="s">
        <v>1965</v>
      </c>
      <c r="C167" s="128">
        <v>3159.26</v>
      </c>
    </row>
    <row r="168" spans="1:3" outlineLevel="2">
      <c r="A168" s="31"/>
      <c r="B168" s="141" t="s">
        <v>1967</v>
      </c>
      <c r="C168" s="128">
        <v>35932.239999999998</v>
      </c>
    </row>
    <row r="169" spans="1:3" outlineLevel="2">
      <c r="A169" s="31"/>
      <c r="B169" s="141" t="s">
        <v>1730</v>
      </c>
      <c r="C169" s="128">
        <v>3461.9</v>
      </c>
    </row>
    <row r="170" spans="1:3" ht="21" customHeight="1" outlineLevel="1">
      <c r="A170" s="31"/>
      <c r="B170" s="142" t="s">
        <v>1753</v>
      </c>
      <c r="C170" s="143">
        <f>SUBTOTAL(9,C165:C169)</f>
        <v>48898.47</v>
      </c>
    </row>
    <row r="171" spans="1:3" outlineLevel="2">
      <c r="A171" s="31" t="s">
        <v>295</v>
      </c>
      <c r="B171" s="141" t="s">
        <v>1969</v>
      </c>
      <c r="C171" s="128">
        <v>185799.6</v>
      </c>
    </row>
    <row r="172" spans="1:3" outlineLevel="2">
      <c r="A172" s="31"/>
      <c r="B172" s="141" t="s">
        <v>1971</v>
      </c>
      <c r="C172" s="128">
        <v>79930.62</v>
      </c>
    </row>
    <row r="173" spans="1:3" outlineLevel="2">
      <c r="A173" s="31"/>
      <c r="B173" s="141" t="s">
        <v>1973</v>
      </c>
      <c r="C173" s="128">
        <v>12845</v>
      </c>
    </row>
    <row r="174" spans="1:3" outlineLevel="2">
      <c r="A174" s="31"/>
      <c r="B174" s="141" t="s">
        <v>1975</v>
      </c>
      <c r="C174" s="128">
        <v>3421.66</v>
      </c>
    </row>
    <row r="175" spans="1:3" ht="21" customHeight="1" outlineLevel="1">
      <c r="A175" s="31"/>
      <c r="B175" s="142" t="s">
        <v>1754</v>
      </c>
      <c r="C175" s="143">
        <f>SUBTOTAL(9,C171:C174)</f>
        <v>281996.87999999995</v>
      </c>
    </row>
    <row r="176" spans="1:3" outlineLevel="2">
      <c r="A176" s="135" t="s">
        <v>1831</v>
      </c>
      <c r="B176" s="141" t="s">
        <v>1976</v>
      </c>
      <c r="C176" s="128">
        <v>164414.25</v>
      </c>
    </row>
    <row r="177" spans="1:3" ht="21" customHeight="1" outlineLevel="1">
      <c r="A177" s="135"/>
      <c r="B177" s="142" t="s">
        <v>2194</v>
      </c>
      <c r="C177" s="143">
        <f>SUBTOTAL(9,C176:C176)</f>
        <v>164414.25</v>
      </c>
    </row>
    <row r="178" spans="1:3" outlineLevel="2">
      <c r="A178" s="135" t="s">
        <v>307</v>
      </c>
      <c r="B178" s="141" t="s">
        <v>1977</v>
      </c>
      <c r="C178" s="128">
        <v>30404.5</v>
      </c>
    </row>
    <row r="179" spans="1:3" ht="21" customHeight="1" outlineLevel="1">
      <c r="A179" s="135"/>
      <c r="B179" s="142" t="s">
        <v>2195</v>
      </c>
      <c r="C179" s="143">
        <f>SUBTOTAL(9,C178:C178)</f>
        <v>30404.5</v>
      </c>
    </row>
    <row r="180" spans="1:3" outlineLevel="2">
      <c r="A180" s="135" t="s">
        <v>816</v>
      </c>
      <c r="B180" s="141" t="s">
        <v>1980</v>
      </c>
      <c r="C180" s="128">
        <v>18109.72</v>
      </c>
    </row>
    <row r="181" spans="1:3" outlineLevel="2">
      <c r="A181" s="31"/>
      <c r="B181" s="141" t="s">
        <v>1982</v>
      </c>
      <c r="C181" s="128">
        <v>46714.340000000004</v>
      </c>
    </row>
    <row r="182" spans="1:3" outlineLevel="2">
      <c r="A182" s="31"/>
      <c r="B182" s="141" t="s">
        <v>1984</v>
      </c>
      <c r="C182" s="128">
        <v>10331.65</v>
      </c>
    </row>
    <row r="183" spans="1:3" outlineLevel="2">
      <c r="A183" s="31"/>
      <c r="B183" s="141" t="s">
        <v>1986</v>
      </c>
      <c r="C183" s="128">
        <v>2455.87</v>
      </c>
    </row>
    <row r="184" spans="1:3" outlineLevel="2">
      <c r="A184" s="31"/>
      <c r="B184" s="141" t="s">
        <v>1988</v>
      </c>
      <c r="C184" s="128">
        <v>8707.06</v>
      </c>
    </row>
    <row r="185" spans="1:3" outlineLevel="2">
      <c r="A185" s="31"/>
      <c r="B185" s="141" t="s">
        <v>1994</v>
      </c>
      <c r="C185" s="128">
        <v>2792.7400000000002</v>
      </c>
    </row>
    <row r="186" spans="1:3" outlineLevel="2">
      <c r="A186" s="31"/>
      <c r="B186" s="141" t="s">
        <v>1994</v>
      </c>
      <c r="C186" s="128">
        <v>4274.7700000000004</v>
      </c>
    </row>
    <row r="187" spans="1:3" outlineLevel="2">
      <c r="A187" s="31"/>
      <c r="B187" s="141" t="s">
        <v>1982</v>
      </c>
      <c r="C187" s="128">
        <v>11678.59</v>
      </c>
    </row>
    <row r="188" spans="1:3" outlineLevel="2">
      <c r="A188" s="31"/>
      <c r="B188" s="141" t="s">
        <v>1982</v>
      </c>
      <c r="C188" s="128">
        <v>11678.59</v>
      </c>
    </row>
    <row r="189" spans="1:3" outlineLevel="2">
      <c r="A189" s="31"/>
      <c r="B189" s="141" t="s">
        <v>1991</v>
      </c>
      <c r="C189" s="128">
        <v>2243.16</v>
      </c>
    </row>
    <row r="190" spans="1:3" outlineLevel="2">
      <c r="A190" s="31"/>
      <c r="B190" s="141" t="s">
        <v>1986</v>
      </c>
      <c r="C190" s="128">
        <v>53785.31</v>
      </c>
    </row>
    <row r="191" spans="1:3" outlineLevel="2">
      <c r="A191" s="31"/>
      <c r="B191" s="141" t="s">
        <v>1986</v>
      </c>
      <c r="C191" s="128">
        <v>8795.61</v>
      </c>
    </row>
    <row r="192" spans="1:3" outlineLevel="2">
      <c r="A192" s="31"/>
      <c r="B192" s="141" t="s">
        <v>1990</v>
      </c>
      <c r="C192" s="128">
        <v>3772.33</v>
      </c>
    </row>
    <row r="193" spans="1:3" outlineLevel="2">
      <c r="A193" s="31"/>
      <c r="B193" s="141" t="s">
        <v>1988</v>
      </c>
      <c r="C193" s="128">
        <v>2935.31</v>
      </c>
    </row>
    <row r="194" spans="1:3" outlineLevel="2">
      <c r="A194" s="31"/>
      <c r="B194" s="141" t="s">
        <v>1991</v>
      </c>
      <c r="C194" s="128">
        <v>21350.86</v>
      </c>
    </row>
    <row r="195" spans="1:3" outlineLevel="2">
      <c r="A195" s="31"/>
      <c r="B195" s="141" t="s">
        <v>1991</v>
      </c>
      <c r="C195" s="128">
        <v>3679.2000000000003</v>
      </c>
    </row>
    <row r="196" spans="1:3" outlineLevel="2">
      <c r="A196" s="31"/>
      <c r="B196" s="141" t="s">
        <v>1991</v>
      </c>
      <c r="C196" s="128">
        <v>6013.1900000000005</v>
      </c>
    </row>
    <row r="197" spans="1:3" outlineLevel="2">
      <c r="A197" s="31"/>
      <c r="B197" s="141" t="s">
        <v>1986</v>
      </c>
      <c r="C197" s="128">
        <v>2340.12</v>
      </c>
    </row>
    <row r="198" spans="1:3" outlineLevel="2">
      <c r="A198" s="31"/>
      <c r="B198" s="141" t="s">
        <v>1984</v>
      </c>
      <c r="C198" s="128">
        <v>3396.36</v>
      </c>
    </row>
    <row r="199" spans="1:3" ht="21" customHeight="1" outlineLevel="1">
      <c r="A199" s="31"/>
      <c r="B199" s="142" t="s">
        <v>2196</v>
      </c>
      <c r="C199" s="143">
        <f>SUBTOTAL(9,C180:C198)</f>
        <v>225054.77999999997</v>
      </c>
    </row>
    <row r="200" spans="1:3" outlineLevel="2">
      <c r="A200" s="135" t="s">
        <v>1833</v>
      </c>
      <c r="B200" s="141" t="s">
        <v>1995</v>
      </c>
      <c r="C200" s="128">
        <v>554568.12</v>
      </c>
    </row>
    <row r="201" spans="1:3" ht="21" customHeight="1" outlineLevel="1">
      <c r="A201" s="31"/>
      <c r="B201" s="142" t="s">
        <v>2197</v>
      </c>
      <c r="C201" s="143">
        <f>SUBTOTAL(9,C200:C200)</f>
        <v>554568.12</v>
      </c>
    </row>
    <row r="202" spans="1:3" outlineLevel="2">
      <c r="A202" s="135" t="s">
        <v>1835</v>
      </c>
      <c r="B202" s="141" t="s">
        <v>1997</v>
      </c>
      <c r="C202" s="128">
        <v>92043.24</v>
      </c>
    </row>
    <row r="203" spans="1:3" outlineLevel="2">
      <c r="A203" s="31"/>
      <c r="B203" s="141" t="s">
        <v>1998</v>
      </c>
      <c r="C203" s="128">
        <v>133658.44</v>
      </c>
    </row>
    <row r="204" spans="1:3" outlineLevel="2">
      <c r="A204" s="31"/>
      <c r="B204" s="141" t="s">
        <v>1999</v>
      </c>
      <c r="C204" s="128">
        <v>49766.93</v>
      </c>
    </row>
    <row r="205" spans="1:3" ht="21" customHeight="1" outlineLevel="1">
      <c r="A205" s="31"/>
      <c r="B205" s="142" t="s">
        <v>2198</v>
      </c>
      <c r="C205" s="143">
        <f>SUBTOTAL(9,C202:C204)</f>
        <v>275468.61</v>
      </c>
    </row>
    <row r="206" spans="1:3" outlineLevel="2">
      <c r="A206" s="135" t="s">
        <v>792</v>
      </c>
      <c r="B206" s="141" t="s">
        <v>2003</v>
      </c>
      <c r="C206" s="128">
        <v>14546.16</v>
      </c>
    </row>
    <row r="207" spans="1:3" outlineLevel="2">
      <c r="A207" s="31"/>
      <c r="B207" s="141" t="s">
        <v>2005</v>
      </c>
      <c r="C207" s="128">
        <v>6874.6500000000005</v>
      </c>
    </row>
    <row r="208" spans="1:3" outlineLevel="2">
      <c r="A208" s="31"/>
      <c r="B208" s="141" t="s">
        <v>2007</v>
      </c>
      <c r="C208" s="128">
        <v>11125.14</v>
      </c>
    </row>
    <row r="209" spans="1:3" outlineLevel="2">
      <c r="A209" s="31"/>
      <c r="B209" s="141" t="s">
        <v>2009</v>
      </c>
      <c r="C209" s="128">
        <v>11094.19</v>
      </c>
    </row>
    <row r="210" spans="1:3" outlineLevel="2">
      <c r="A210" s="31"/>
      <c r="B210" s="141" t="s">
        <v>2010</v>
      </c>
      <c r="C210" s="128">
        <v>5302.45</v>
      </c>
    </row>
    <row r="211" spans="1:3" ht="21" customHeight="1" outlineLevel="1">
      <c r="A211" s="31"/>
      <c r="B211" s="142" t="s">
        <v>2199</v>
      </c>
      <c r="C211" s="143">
        <f>SUBTOTAL(9,C206:C210)</f>
        <v>48942.59</v>
      </c>
    </row>
    <row r="212" spans="1:3" outlineLevel="2">
      <c r="A212" s="26" t="s">
        <v>337</v>
      </c>
      <c r="B212" s="141" t="s">
        <v>2018</v>
      </c>
      <c r="C212" s="128">
        <v>184606.42</v>
      </c>
    </row>
    <row r="213" spans="1:3" outlineLevel="2">
      <c r="A213" s="31"/>
      <c r="B213" s="141" t="s">
        <v>2012</v>
      </c>
      <c r="C213" s="128">
        <v>4100.88</v>
      </c>
    </row>
    <row r="214" spans="1:3" outlineLevel="2">
      <c r="A214" s="31"/>
      <c r="B214" s="141" t="s">
        <v>2016</v>
      </c>
      <c r="C214" s="128">
        <v>87893.33</v>
      </c>
    </row>
    <row r="215" spans="1:3" outlineLevel="2">
      <c r="A215" s="31"/>
      <c r="B215" s="141" t="s">
        <v>2014</v>
      </c>
      <c r="C215" s="128">
        <f>76445.6*1.14975</f>
        <v>87893.328600000008</v>
      </c>
    </row>
    <row r="216" spans="1:3" ht="21" customHeight="1" outlineLevel="1">
      <c r="A216" s="31"/>
      <c r="B216" s="142" t="s">
        <v>1755</v>
      </c>
      <c r="C216" s="143">
        <f>SUBTOTAL(9,C212:C215)</f>
        <v>364493.95860000001</v>
      </c>
    </row>
    <row r="217" spans="1:3" outlineLevel="2">
      <c r="A217" s="135" t="s">
        <v>347</v>
      </c>
      <c r="B217" s="141" t="s">
        <v>2021</v>
      </c>
      <c r="C217" s="128">
        <v>203178.07</v>
      </c>
    </row>
    <row r="218" spans="1:3" outlineLevel="2">
      <c r="A218" s="31"/>
      <c r="B218" s="141" t="s">
        <v>2020</v>
      </c>
      <c r="C218" s="128">
        <v>57465.48</v>
      </c>
    </row>
    <row r="219" spans="1:3" ht="21" customHeight="1" outlineLevel="1">
      <c r="A219" s="31"/>
      <c r="B219" s="142" t="s">
        <v>1756</v>
      </c>
      <c r="C219" s="143">
        <f>SUBTOTAL(9,C217:C218)</f>
        <v>260643.55000000002</v>
      </c>
    </row>
    <row r="220" spans="1:3" outlineLevel="2">
      <c r="A220" s="135" t="s">
        <v>352</v>
      </c>
      <c r="B220" s="141" t="s">
        <v>2023</v>
      </c>
      <c r="C220" s="128">
        <v>7777250.4800000004</v>
      </c>
    </row>
    <row r="221" spans="1:3" ht="21" customHeight="1" outlineLevel="1">
      <c r="A221" s="31"/>
      <c r="B221" s="142" t="s">
        <v>2200</v>
      </c>
      <c r="C221" s="143">
        <f>SUBTOTAL(9,C220:C220)</f>
        <v>7777250.4800000004</v>
      </c>
    </row>
    <row r="222" spans="1:3" outlineLevel="2">
      <c r="A222" s="135" t="s">
        <v>1838</v>
      </c>
      <c r="B222" s="141" t="s">
        <v>2024</v>
      </c>
      <c r="C222" s="128">
        <v>42499.63</v>
      </c>
    </row>
    <row r="223" spans="1:3" ht="21" customHeight="1" outlineLevel="1">
      <c r="A223" s="135"/>
      <c r="B223" s="142" t="s">
        <v>2201</v>
      </c>
      <c r="C223" s="143">
        <f>SUBTOTAL(9,C222:C222)</f>
        <v>42499.63</v>
      </c>
    </row>
    <row r="224" spans="1:3" outlineLevel="2">
      <c r="A224" s="135" t="s">
        <v>358</v>
      </c>
      <c r="B224" s="141" t="s">
        <v>2030</v>
      </c>
      <c r="C224" s="128">
        <v>330668.09999999998</v>
      </c>
    </row>
    <row r="225" spans="1:3" outlineLevel="2">
      <c r="A225" s="31"/>
      <c r="B225" s="141" t="s">
        <v>2029</v>
      </c>
      <c r="C225" s="128">
        <v>135670.5</v>
      </c>
    </row>
    <row r="226" spans="1:3" outlineLevel="2">
      <c r="A226" s="31"/>
      <c r="B226" s="26" t="s">
        <v>2035</v>
      </c>
      <c r="C226" s="128">
        <f>287600*1.14975</f>
        <v>330668.10000000003</v>
      </c>
    </row>
    <row r="227" spans="1:3" outlineLevel="2">
      <c r="A227" s="31"/>
      <c r="B227" s="141" t="s">
        <v>2037</v>
      </c>
      <c r="C227" s="128">
        <f>118000*1.14975</f>
        <v>135670.5</v>
      </c>
    </row>
    <row r="228" spans="1:3" outlineLevel="2">
      <c r="A228" s="31"/>
      <c r="B228" s="141" t="s">
        <v>2031</v>
      </c>
      <c r="C228" s="128">
        <f>20523.04-2242.01</f>
        <v>18281.03</v>
      </c>
    </row>
    <row r="229" spans="1:3" outlineLevel="2">
      <c r="A229" s="31"/>
      <c r="B229" s="141" t="s">
        <v>2026</v>
      </c>
      <c r="C229" s="128">
        <f>44877.04-4902.53</f>
        <v>39974.51</v>
      </c>
    </row>
    <row r="230" spans="1:3" ht="21" customHeight="1" outlineLevel="1">
      <c r="A230" s="31"/>
      <c r="B230" s="142" t="s">
        <v>1757</v>
      </c>
      <c r="C230" s="143">
        <f>SUBTOTAL(9,C224:C229)</f>
        <v>990932.74</v>
      </c>
    </row>
    <row r="231" spans="1:3" outlineLevel="2">
      <c r="A231" s="26" t="s">
        <v>1839</v>
      </c>
      <c r="B231" s="141" t="s">
        <v>2038</v>
      </c>
      <c r="C231" s="128">
        <v>16827.740000000002</v>
      </c>
    </row>
    <row r="232" spans="1:3" outlineLevel="2">
      <c r="A232" s="31"/>
      <c r="B232" s="141" t="s">
        <v>2040</v>
      </c>
      <c r="C232" s="128">
        <v>85696.62</v>
      </c>
    </row>
    <row r="233" spans="1:3" outlineLevel="2">
      <c r="A233" s="31"/>
      <c r="B233" s="141" t="s">
        <v>2038</v>
      </c>
      <c r="C233" s="128">
        <v>8360.98</v>
      </c>
    </row>
    <row r="234" spans="1:3" ht="21" customHeight="1" outlineLevel="1">
      <c r="A234" s="31"/>
      <c r="B234" s="142" t="s">
        <v>2202</v>
      </c>
      <c r="C234" s="143">
        <f>SUBTOTAL(9,C231:C233)</f>
        <v>110885.34</v>
      </c>
    </row>
    <row r="235" spans="1:3" outlineLevel="2">
      <c r="A235" s="135" t="s">
        <v>367</v>
      </c>
      <c r="B235" s="141" t="s">
        <v>1594</v>
      </c>
      <c r="C235" s="128">
        <v>214492.42</v>
      </c>
    </row>
    <row r="236" spans="1:3" ht="21" customHeight="1" outlineLevel="1">
      <c r="A236" s="135"/>
      <c r="B236" s="142" t="s">
        <v>1758</v>
      </c>
      <c r="C236" s="143">
        <f>SUBTOTAL(9,C235:C235)</f>
        <v>214492.42</v>
      </c>
    </row>
    <row r="237" spans="1:3" outlineLevel="2">
      <c r="A237" s="135" t="s">
        <v>1698</v>
      </c>
      <c r="B237" s="141" t="s">
        <v>1724</v>
      </c>
      <c r="C237" s="128">
        <v>2540.9900000000002</v>
      </c>
    </row>
    <row r="238" spans="1:3" outlineLevel="2">
      <c r="A238" s="31"/>
      <c r="B238" s="141" t="s">
        <v>1724</v>
      </c>
      <c r="C238" s="128">
        <v>2187.7800000000002</v>
      </c>
    </row>
    <row r="239" spans="1:3" outlineLevel="2">
      <c r="A239" s="31"/>
      <c r="B239" s="141" t="s">
        <v>1724</v>
      </c>
      <c r="C239" s="128">
        <v>2773.9500000000003</v>
      </c>
    </row>
    <row r="240" spans="1:3" outlineLevel="2">
      <c r="A240" s="31"/>
      <c r="B240" s="141" t="s">
        <v>1724</v>
      </c>
      <c r="C240" s="128">
        <v>2607.2000000000003</v>
      </c>
    </row>
    <row r="241" spans="1:3" outlineLevel="2">
      <c r="A241" s="31"/>
      <c r="B241" s="141" t="s">
        <v>1724</v>
      </c>
      <c r="C241" s="128">
        <v>3882.84</v>
      </c>
    </row>
    <row r="242" spans="1:3" outlineLevel="2">
      <c r="A242" s="31"/>
      <c r="B242" s="141" t="s">
        <v>1724</v>
      </c>
      <c r="C242" s="128">
        <v>2513.11</v>
      </c>
    </row>
    <row r="243" spans="1:3" outlineLevel="2">
      <c r="A243" s="31"/>
      <c r="B243" s="141" t="s">
        <v>1724</v>
      </c>
      <c r="C243" s="128">
        <v>4489.71</v>
      </c>
    </row>
    <row r="244" spans="1:3" outlineLevel="2">
      <c r="A244" s="31"/>
      <c r="B244" s="141" t="s">
        <v>1724</v>
      </c>
      <c r="C244" s="128">
        <v>2477.92</v>
      </c>
    </row>
    <row r="245" spans="1:3" outlineLevel="2">
      <c r="A245" s="31"/>
      <c r="B245" s="141" t="s">
        <v>1724</v>
      </c>
      <c r="C245" s="128">
        <v>2651.2400000000002</v>
      </c>
    </row>
    <row r="246" spans="1:3" ht="21" customHeight="1" outlineLevel="1">
      <c r="A246" s="31"/>
      <c r="B246" s="142" t="s">
        <v>1759</v>
      </c>
      <c r="C246" s="143">
        <f>SUBTOTAL(9,C237:C245)</f>
        <v>26124.74</v>
      </c>
    </row>
    <row r="247" spans="1:3" outlineLevel="2">
      <c r="A247" s="135" t="s">
        <v>1841</v>
      </c>
      <c r="B247" s="141" t="s">
        <v>2042</v>
      </c>
      <c r="C247" s="128">
        <v>17246.25</v>
      </c>
    </row>
    <row r="248" spans="1:3" outlineLevel="2">
      <c r="A248" s="31"/>
      <c r="B248" s="141" t="s">
        <v>2043</v>
      </c>
      <c r="C248" s="128">
        <v>4396.6400000000003</v>
      </c>
    </row>
    <row r="249" spans="1:3" outlineLevel="2">
      <c r="A249" s="31"/>
      <c r="B249" s="141" t="s">
        <v>2042</v>
      </c>
      <c r="C249" s="128">
        <v>2207.09</v>
      </c>
    </row>
    <row r="250" spans="1:3" outlineLevel="2">
      <c r="A250" s="31"/>
      <c r="B250" s="141" t="s">
        <v>2043</v>
      </c>
      <c r="C250" s="128">
        <v>8125.28</v>
      </c>
    </row>
    <row r="251" spans="1:3" ht="21" customHeight="1" outlineLevel="1">
      <c r="A251" s="31"/>
      <c r="B251" s="142" t="s">
        <v>2203</v>
      </c>
      <c r="C251" s="143">
        <f>SUBTOTAL(9,C247:C250)</f>
        <v>31975.26</v>
      </c>
    </row>
    <row r="252" spans="1:3" outlineLevel="2">
      <c r="A252" s="26" t="s">
        <v>434</v>
      </c>
      <c r="B252" s="141" t="s">
        <v>1725</v>
      </c>
      <c r="C252" s="128">
        <v>394874.19</v>
      </c>
    </row>
    <row r="253" spans="1:3" ht="21" customHeight="1" outlineLevel="1">
      <c r="A253" s="31"/>
      <c r="B253" s="142" t="s">
        <v>1760</v>
      </c>
      <c r="C253" s="143">
        <f>SUBTOTAL(9,C252:C252)</f>
        <v>394874.19</v>
      </c>
    </row>
    <row r="254" spans="1:3" outlineLevel="2">
      <c r="A254" s="135" t="s">
        <v>1842</v>
      </c>
      <c r="B254" s="141" t="s">
        <v>2044</v>
      </c>
      <c r="C254" s="128">
        <v>26013.100000000002</v>
      </c>
    </row>
    <row r="255" spans="1:3" ht="21" customHeight="1" outlineLevel="1">
      <c r="A255" s="135"/>
      <c r="B255" s="142" t="s">
        <v>2204</v>
      </c>
      <c r="C255" s="143">
        <f>SUBTOTAL(9,C254:C254)</f>
        <v>26013.100000000002</v>
      </c>
    </row>
    <row r="256" spans="1:3" outlineLevel="2">
      <c r="A256" s="135" t="s">
        <v>1843</v>
      </c>
      <c r="B256" s="141" t="s">
        <v>2047</v>
      </c>
      <c r="C256" s="128">
        <v>27525.02</v>
      </c>
    </row>
    <row r="257" spans="1:3" outlineLevel="2">
      <c r="A257" s="31"/>
      <c r="B257" s="141" t="s">
        <v>2047</v>
      </c>
      <c r="C257" s="128">
        <v>17660.16</v>
      </c>
    </row>
    <row r="258" spans="1:3" ht="21" customHeight="1" outlineLevel="1">
      <c r="A258" s="31"/>
      <c r="B258" s="142" t="s">
        <v>2205</v>
      </c>
      <c r="C258" s="143">
        <f>SUBTOTAL(9,C256:C257)</f>
        <v>45185.18</v>
      </c>
    </row>
    <row r="259" spans="1:3" outlineLevel="2">
      <c r="A259" s="26" t="s">
        <v>439</v>
      </c>
      <c r="B259" s="141" t="s">
        <v>812</v>
      </c>
      <c r="C259" s="128">
        <v>37608.32</v>
      </c>
    </row>
    <row r="260" spans="1:3" ht="21" customHeight="1" outlineLevel="1">
      <c r="A260" s="26"/>
      <c r="B260" s="142" t="s">
        <v>1761</v>
      </c>
      <c r="C260" s="143">
        <f>SUBTOTAL(9,C259:C259)</f>
        <v>37608.32</v>
      </c>
    </row>
    <row r="261" spans="1:3" outlineLevel="2">
      <c r="A261" s="135" t="s">
        <v>445</v>
      </c>
      <c r="B261" s="141" t="s">
        <v>1608</v>
      </c>
      <c r="C261" s="128">
        <v>37085.19</v>
      </c>
    </row>
    <row r="262" spans="1:3" s="149" customFormat="1" ht="21" customHeight="1" outlineLevel="1">
      <c r="A262" s="32"/>
      <c r="B262" s="142" t="s">
        <v>1762</v>
      </c>
      <c r="C262" s="143">
        <f>SUBTOTAL(9,C261:C261)</f>
        <v>37085.19</v>
      </c>
    </row>
    <row r="263" spans="1:3" outlineLevel="2">
      <c r="A263" s="135" t="s">
        <v>1844</v>
      </c>
      <c r="B263" s="141" t="s">
        <v>1728</v>
      </c>
      <c r="C263" s="128">
        <v>246563.89</v>
      </c>
    </row>
    <row r="264" spans="1:3" outlineLevel="2">
      <c r="A264" s="31"/>
      <c r="B264" s="141" t="s">
        <v>2049</v>
      </c>
      <c r="C264" s="128">
        <v>14825.5</v>
      </c>
    </row>
    <row r="265" spans="1:3" ht="21" customHeight="1" outlineLevel="1">
      <c r="A265" s="31"/>
      <c r="B265" s="142" t="s">
        <v>2206</v>
      </c>
      <c r="C265" s="143">
        <f>SUBTOTAL(9,C263:C264)</f>
        <v>261389.39</v>
      </c>
    </row>
    <row r="266" spans="1:3" outlineLevel="2">
      <c r="A266" s="135" t="s">
        <v>453</v>
      </c>
      <c r="B266" s="141" t="s">
        <v>813</v>
      </c>
      <c r="C266" s="128">
        <v>177922.67</v>
      </c>
    </row>
    <row r="267" spans="1:3" outlineLevel="2">
      <c r="A267" s="31"/>
      <c r="B267" s="141" t="s">
        <v>2050</v>
      </c>
      <c r="C267" s="128">
        <v>7482.57</v>
      </c>
    </row>
    <row r="268" spans="1:3" ht="21" customHeight="1" outlineLevel="1">
      <c r="A268" s="31"/>
      <c r="B268" s="142" t="s">
        <v>1763</v>
      </c>
      <c r="C268" s="143">
        <f>SUBTOTAL(9,C266:C267)</f>
        <v>185405.24000000002</v>
      </c>
    </row>
    <row r="269" spans="1:3" outlineLevel="2">
      <c r="A269" s="145" t="s">
        <v>1870</v>
      </c>
      <c r="B269" s="141" t="s">
        <v>2051</v>
      </c>
      <c r="C269" s="128">
        <v>26013.119999999999</v>
      </c>
    </row>
    <row r="270" spans="1:3" ht="21" customHeight="1" outlineLevel="1">
      <c r="A270" s="31"/>
      <c r="B270" s="142" t="s">
        <v>2207</v>
      </c>
      <c r="C270" s="143">
        <f>SUBTOTAL(9,C269:C269)</f>
        <v>26013.119999999999</v>
      </c>
    </row>
    <row r="271" spans="1:3" outlineLevel="2">
      <c r="A271" s="135" t="s">
        <v>476</v>
      </c>
      <c r="B271" s="141" t="s">
        <v>1620</v>
      </c>
      <c r="C271" s="128">
        <v>32772.47</v>
      </c>
    </row>
    <row r="272" spans="1:3" ht="21" customHeight="1" outlineLevel="1">
      <c r="A272" s="135"/>
      <c r="B272" s="142" t="s">
        <v>1764</v>
      </c>
      <c r="C272" s="143">
        <f>SUBTOTAL(9,C271:C271)</f>
        <v>32772.47</v>
      </c>
    </row>
    <row r="273" spans="1:3" outlineLevel="2">
      <c r="A273" s="135" t="s">
        <v>1846</v>
      </c>
      <c r="B273" s="141" t="s">
        <v>2053</v>
      </c>
      <c r="C273" s="128">
        <v>33385.29</v>
      </c>
    </row>
    <row r="274" spans="1:3" ht="21" customHeight="1" outlineLevel="1">
      <c r="A274" s="135"/>
      <c r="B274" s="142" t="s">
        <v>2208</v>
      </c>
      <c r="C274" s="143">
        <f>SUBTOTAL(9,C273:C273)</f>
        <v>33385.29</v>
      </c>
    </row>
    <row r="275" spans="1:3" outlineLevel="2">
      <c r="A275" s="26" t="s">
        <v>1848</v>
      </c>
      <c r="B275" s="135" t="s">
        <v>2055</v>
      </c>
      <c r="C275" s="128">
        <v>25443.71</v>
      </c>
    </row>
    <row r="276" spans="1:3" ht="21" customHeight="1" outlineLevel="1">
      <c r="A276" s="26"/>
      <c r="B276" s="142" t="s">
        <v>2209</v>
      </c>
      <c r="C276" s="143">
        <f>SUBTOTAL(9,C275:C275)</f>
        <v>25443.71</v>
      </c>
    </row>
    <row r="277" spans="1:3" outlineLevel="2">
      <c r="A277" s="135" t="s">
        <v>1699</v>
      </c>
      <c r="B277" s="141" t="s">
        <v>811</v>
      </c>
      <c r="C277" s="128">
        <v>39091.5</v>
      </c>
    </row>
    <row r="278" spans="1:3" outlineLevel="2">
      <c r="A278" s="131"/>
      <c r="B278" s="141" t="s">
        <v>811</v>
      </c>
      <c r="C278" s="128">
        <v>2296.5500000000002</v>
      </c>
    </row>
    <row r="279" spans="1:3" ht="21" customHeight="1" outlineLevel="1">
      <c r="A279" s="31"/>
      <c r="B279" s="142" t="s">
        <v>1765</v>
      </c>
      <c r="C279" s="143">
        <f>SUBTOTAL(9,C277:C278)</f>
        <v>41388.050000000003</v>
      </c>
    </row>
    <row r="280" spans="1:3" outlineLevel="2">
      <c r="A280" s="26" t="s">
        <v>508</v>
      </c>
      <c r="B280" s="141" t="s">
        <v>1726</v>
      </c>
      <c r="C280" s="128">
        <v>1040469.73</v>
      </c>
    </row>
    <row r="281" spans="1:3" ht="21" customHeight="1" outlineLevel="1">
      <c r="A281" s="31"/>
      <c r="B281" s="142" t="s">
        <v>1766</v>
      </c>
      <c r="C281" s="143">
        <f>SUBTOTAL(9,C280:C280)</f>
        <v>1040469.73</v>
      </c>
    </row>
    <row r="282" spans="1:3" outlineLevel="2">
      <c r="A282" s="135" t="s">
        <v>514</v>
      </c>
      <c r="B282" s="141" t="s">
        <v>1631</v>
      </c>
      <c r="C282" s="128">
        <v>89714.99</v>
      </c>
    </row>
    <row r="283" spans="1:3" ht="21" customHeight="1" outlineLevel="1">
      <c r="A283" s="135"/>
      <c r="B283" s="142" t="s">
        <v>1767</v>
      </c>
      <c r="C283" s="143">
        <f>SUBTOTAL(9,C282:C282)</f>
        <v>89714.99</v>
      </c>
    </row>
    <row r="284" spans="1:3" outlineLevel="2">
      <c r="A284" s="135" t="s">
        <v>1849</v>
      </c>
      <c r="B284" s="141" t="s">
        <v>1616</v>
      </c>
      <c r="C284" s="128">
        <v>34702.33</v>
      </c>
    </row>
    <row r="285" spans="1:3" outlineLevel="2">
      <c r="A285" s="31"/>
      <c r="B285" s="141" t="s">
        <v>1616</v>
      </c>
      <c r="C285" s="128">
        <v>6398.3600000000006</v>
      </c>
    </row>
    <row r="286" spans="1:3" outlineLevel="2">
      <c r="A286" s="31"/>
      <c r="B286" s="141" t="s">
        <v>1618</v>
      </c>
      <c r="C286" s="128">
        <v>7128.45</v>
      </c>
    </row>
    <row r="287" spans="1:3" outlineLevel="2">
      <c r="A287" s="31"/>
      <c r="B287" s="141" t="s">
        <v>2057</v>
      </c>
      <c r="C287" s="128">
        <v>21355.46</v>
      </c>
    </row>
    <row r="288" spans="1:3" outlineLevel="2">
      <c r="A288" s="31"/>
      <c r="B288" s="141" t="s">
        <v>1618</v>
      </c>
      <c r="C288" s="128">
        <v>5346.34</v>
      </c>
    </row>
    <row r="289" spans="1:3" outlineLevel="2">
      <c r="A289" s="31"/>
      <c r="B289" s="141" t="s">
        <v>1618</v>
      </c>
      <c r="C289" s="128">
        <v>3828.6800000000003</v>
      </c>
    </row>
    <row r="290" spans="1:3" outlineLevel="2">
      <c r="A290" s="31"/>
      <c r="B290" s="141" t="s">
        <v>1616</v>
      </c>
      <c r="C290" s="128">
        <v>2345.4900000000002</v>
      </c>
    </row>
    <row r="291" spans="1:3" outlineLevel="2">
      <c r="A291" s="31"/>
      <c r="B291" s="141" t="s">
        <v>1616</v>
      </c>
      <c r="C291" s="128">
        <v>14813.380000000001</v>
      </c>
    </row>
    <row r="292" spans="1:3" outlineLevel="2">
      <c r="A292" s="31"/>
      <c r="B292" s="141" t="s">
        <v>1616</v>
      </c>
      <c r="C292" s="128">
        <v>4886.4400000000005</v>
      </c>
    </row>
    <row r="293" spans="1:3" outlineLevel="2">
      <c r="A293" s="31"/>
      <c r="B293" s="141" t="s">
        <v>1616</v>
      </c>
      <c r="C293" s="128">
        <v>3794.1800000000003</v>
      </c>
    </row>
    <row r="294" spans="1:3" outlineLevel="2">
      <c r="A294" s="31"/>
      <c r="B294" s="141" t="s">
        <v>1616</v>
      </c>
      <c r="C294" s="128">
        <v>5921.21</v>
      </c>
    </row>
    <row r="295" spans="1:3" ht="21" customHeight="1" outlineLevel="1">
      <c r="A295" s="31"/>
      <c r="B295" s="142" t="s">
        <v>2210</v>
      </c>
      <c r="C295" s="143">
        <f>SUBTOTAL(9,C284:C294)</f>
        <v>110520.32000000002</v>
      </c>
    </row>
    <row r="296" spans="1:3" outlineLevel="2">
      <c r="A296" s="26" t="s">
        <v>1850</v>
      </c>
      <c r="B296" s="141" t="s">
        <v>2060</v>
      </c>
      <c r="C296" s="128">
        <v>30560.36</v>
      </c>
    </row>
    <row r="297" spans="1:3" ht="21" customHeight="1" outlineLevel="1">
      <c r="A297" s="31"/>
      <c r="B297" s="142" t="s">
        <v>2211</v>
      </c>
      <c r="C297" s="143">
        <f>SUBTOTAL(9,C296:C296)</f>
        <v>30560.36</v>
      </c>
    </row>
    <row r="298" spans="1:3" outlineLevel="2">
      <c r="A298" s="135" t="s">
        <v>1851</v>
      </c>
      <c r="B298" s="141" t="s">
        <v>2059</v>
      </c>
      <c r="C298" s="128">
        <v>101484.8</v>
      </c>
    </row>
    <row r="299" spans="1:3" ht="21" customHeight="1" outlineLevel="1">
      <c r="A299" s="135"/>
      <c r="B299" s="142" t="s">
        <v>2212</v>
      </c>
      <c r="C299" s="143">
        <f>SUBTOTAL(9,C298:C298)</f>
        <v>101484.8</v>
      </c>
    </row>
    <row r="300" spans="1:3" outlineLevel="2">
      <c r="A300" s="135" t="s">
        <v>1852</v>
      </c>
      <c r="B300" s="141" t="s">
        <v>2062</v>
      </c>
      <c r="C300" s="128">
        <v>2309.84</v>
      </c>
    </row>
    <row r="301" spans="1:3" outlineLevel="2">
      <c r="A301" s="31"/>
      <c r="B301" s="141" t="s">
        <v>2062</v>
      </c>
      <c r="C301" s="128">
        <v>3138.81</v>
      </c>
    </row>
    <row r="302" spans="1:3" outlineLevel="2">
      <c r="A302" s="31"/>
      <c r="B302" s="141" t="s">
        <v>2062</v>
      </c>
      <c r="C302" s="128">
        <v>2573.14</v>
      </c>
    </row>
    <row r="303" spans="1:3" outlineLevel="2">
      <c r="A303" s="31"/>
      <c r="B303" s="141" t="s">
        <v>2062</v>
      </c>
      <c r="C303" s="128">
        <v>4809.4000000000005</v>
      </c>
    </row>
    <row r="304" spans="1:3" outlineLevel="2">
      <c r="A304" s="31"/>
      <c r="B304" s="141" t="s">
        <v>2062</v>
      </c>
      <c r="C304" s="128">
        <v>4421.9400000000005</v>
      </c>
    </row>
    <row r="305" spans="1:3" outlineLevel="2">
      <c r="A305" s="31"/>
      <c r="B305" s="141" t="s">
        <v>2062</v>
      </c>
      <c r="C305" s="128">
        <v>4558.76</v>
      </c>
    </row>
    <row r="306" spans="1:3" outlineLevel="2">
      <c r="A306" s="31"/>
      <c r="B306" s="141" t="s">
        <v>2062</v>
      </c>
      <c r="C306" s="128">
        <v>11152.58</v>
      </c>
    </row>
    <row r="307" spans="1:3" outlineLevel="2">
      <c r="A307" s="31"/>
      <c r="B307" s="141" t="s">
        <v>2062</v>
      </c>
      <c r="C307" s="128">
        <v>6225.9000000000005</v>
      </c>
    </row>
    <row r="308" spans="1:3" ht="21" customHeight="1" outlineLevel="1">
      <c r="A308" s="31"/>
      <c r="B308" s="142" t="s">
        <v>2213</v>
      </c>
      <c r="C308" s="143">
        <f>SUBTOTAL(9,C300:C307)</f>
        <v>39190.370000000003</v>
      </c>
    </row>
    <row r="309" spans="1:3" outlineLevel="2">
      <c r="A309" s="135" t="s">
        <v>560</v>
      </c>
      <c r="B309" s="141" t="s">
        <v>2065</v>
      </c>
      <c r="C309" s="128">
        <v>19301.23</v>
      </c>
    </row>
    <row r="310" spans="1:3" outlineLevel="2">
      <c r="A310" s="135"/>
      <c r="B310" s="135" t="s">
        <v>1651</v>
      </c>
      <c r="C310" s="128">
        <v>857777.89</v>
      </c>
    </row>
    <row r="311" spans="1:3" outlineLevel="2">
      <c r="A311" s="135"/>
      <c r="B311" s="135" t="s">
        <v>2066</v>
      </c>
      <c r="C311" s="128">
        <f>ROUND(298335.11/1.049875*1.14975,2)</f>
        <v>326715.84000000003</v>
      </c>
    </row>
    <row r="312" spans="1:3" outlineLevel="2">
      <c r="A312" s="135"/>
      <c r="B312" s="135" t="s">
        <v>1650</v>
      </c>
      <c r="C312" s="128">
        <v>1534892.11</v>
      </c>
    </row>
    <row r="313" spans="1:3" outlineLevel="2">
      <c r="A313" s="31"/>
      <c r="B313" s="141" t="s">
        <v>1731</v>
      </c>
      <c r="C313" s="128">
        <v>4674.12</v>
      </c>
    </row>
    <row r="314" spans="1:3" outlineLevel="2">
      <c r="A314" s="31"/>
      <c r="B314" s="141" t="s">
        <v>1650</v>
      </c>
      <c r="C314" s="128">
        <v>18576.060000000001</v>
      </c>
    </row>
    <row r="315" spans="1:3" ht="21" customHeight="1" outlineLevel="1">
      <c r="A315" s="31"/>
      <c r="B315" s="142" t="s">
        <v>1768</v>
      </c>
      <c r="C315" s="143">
        <f>SUBTOTAL(9,C309:C314)</f>
        <v>2761937.2500000005</v>
      </c>
    </row>
    <row r="316" spans="1:3" outlineLevel="2">
      <c r="A316" s="135" t="s">
        <v>1853</v>
      </c>
      <c r="B316" s="141" t="s">
        <v>2121</v>
      </c>
      <c r="C316" s="128">
        <v>27297.5</v>
      </c>
    </row>
    <row r="317" spans="1:3" ht="21" customHeight="1" outlineLevel="1">
      <c r="A317" s="31"/>
      <c r="B317" s="142" t="s">
        <v>2214</v>
      </c>
      <c r="C317" s="143">
        <f>SUBTOTAL(9,C316:C316)</f>
        <v>27297.5</v>
      </c>
    </row>
    <row r="318" spans="1:3" outlineLevel="2">
      <c r="A318" s="135" t="s">
        <v>570</v>
      </c>
      <c r="B318" s="141" t="s">
        <v>1727</v>
      </c>
      <c r="C318" s="128">
        <v>60907.14</v>
      </c>
    </row>
    <row r="319" spans="1:3" outlineLevel="2">
      <c r="A319" s="31"/>
      <c r="B319" s="141" t="s">
        <v>2069</v>
      </c>
      <c r="C319" s="128">
        <v>735004.82000000007</v>
      </c>
    </row>
    <row r="320" spans="1:3" outlineLevel="2">
      <c r="A320" s="31"/>
      <c r="B320" s="141" t="s">
        <v>2069</v>
      </c>
      <c r="C320" s="128">
        <v>107345.95</v>
      </c>
    </row>
    <row r="321" spans="1:3" ht="21" customHeight="1" outlineLevel="1">
      <c r="A321" s="31"/>
      <c r="B321" s="142" t="s">
        <v>1769</v>
      </c>
      <c r="C321" s="143">
        <f>SUBTOTAL(9,C318:C320)</f>
        <v>903257.91</v>
      </c>
    </row>
    <row r="322" spans="1:3" outlineLevel="2">
      <c r="A322" s="135" t="s">
        <v>592</v>
      </c>
      <c r="B322" s="141" t="s">
        <v>1662</v>
      </c>
      <c r="C322" s="128">
        <v>3253.33</v>
      </c>
    </row>
    <row r="323" spans="1:3" outlineLevel="2">
      <c r="A323" s="31"/>
      <c r="B323" s="141" t="s">
        <v>2072</v>
      </c>
      <c r="C323" s="128">
        <v>38643.1</v>
      </c>
    </row>
    <row r="324" spans="1:3" ht="21" customHeight="1" outlineLevel="1">
      <c r="A324" s="31"/>
      <c r="B324" s="142" t="s">
        <v>2215</v>
      </c>
      <c r="C324" s="143">
        <f>SUBTOTAL(9,C322:C323)</f>
        <v>41896.43</v>
      </c>
    </row>
    <row r="325" spans="1:3" outlineLevel="2">
      <c r="A325" s="26" t="s">
        <v>601</v>
      </c>
      <c r="B325" s="141" t="s">
        <v>2074</v>
      </c>
      <c r="C325" s="128">
        <v>10635.19</v>
      </c>
    </row>
    <row r="326" spans="1:3" outlineLevel="2">
      <c r="A326" s="31"/>
      <c r="B326" s="141" t="s">
        <v>2075</v>
      </c>
      <c r="C326" s="128">
        <v>38969.629999999997</v>
      </c>
    </row>
    <row r="327" spans="1:3" ht="21" customHeight="1" outlineLevel="1">
      <c r="A327" s="31"/>
      <c r="B327" s="142" t="s">
        <v>1770</v>
      </c>
      <c r="C327" s="143">
        <f>SUBTOTAL(9,C325:C326)</f>
        <v>49604.82</v>
      </c>
    </row>
    <row r="328" spans="1:3" outlineLevel="2">
      <c r="A328" s="135" t="s">
        <v>609</v>
      </c>
      <c r="B328" s="141" t="s">
        <v>2077</v>
      </c>
      <c r="C328" s="128">
        <v>2874.38</v>
      </c>
    </row>
    <row r="329" spans="1:3" outlineLevel="2">
      <c r="A329" s="31"/>
      <c r="B329" s="141" t="s">
        <v>2079</v>
      </c>
      <c r="C329" s="128">
        <v>82586.540000000008</v>
      </c>
    </row>
    <row r="330" spans="1:3" outlineLevel="2">
      <c r="A330" s="31"/>
      <c r="B330" s="141" t="s">
        <v>2081</v>
      </c>
      <c r="C330" s="128">
        <v>6188.56</v>
      </c>
    </row>
    <row r="331" spans="1:3" ht="21" customHeight="1" outlineLevel="1">
      <c r="A331" s="31"/>
      <c r="B331" s="142" t="s">
        <v>2216</v>
      </c>
      <c r="C331" s="143">
        <f>SUBTOTAL(9,C328:C330)</f>
        <v>91649.48000000001</v>
      </c>
    </row>
    <row r="332" spans="1:3" outlineLevel="2">
      <c r="A332" s="135" t="s">
        <v>625</v>
      </c>
      <c r="B332" s="141" t="s">
        <v>2083</v>
      </c>
      <c r="C332" s="128">
        <v>43075.38</v>
      </c>
    </row>
    <row r="333" spans="1:3" outlineLevel="2">
      <c r="A333" s="31"/>
      <c r="B333" s="141" t="s">
        <v>2085</v>
      </c>
      <c r="C333" s="128">
        <v>14594.93</v>
      </c>
    </row>
    <row r="334" spans="1:3" outlineLevel="2">
      <c r="A334" s="31"/>
      <c r="B334" s="135" t="s">
        <v>1855</v>
      </c>
      <c r="C334" s="128">
        <v>6108.62</v>
      </c>
    </row>
    <row r="335" spans="1:3" ht="21" customHeight="1" outlineLevel="1">
      <c r="A335" s="31"/>
      <c r="B335" s="142" t="s">
        <v>2217</v>
      </c>
      <c r="C335" s="143">
        <f>SUBTOTAL(9,C332:C334)</f>
        <v>63778.93</v>
      </c>
    </row>
    <row r="336" spans="1:3" outlineLevel="2">
      <c r="A336" s="135" t="s">
        <v>645</v>
      </c>
      <c r="B336" s="141" t="s">
        <v>2088</v>
      </c>
      <c r="C336" s="128">
        <v>3212.98</v>
      </c>
    </row>
    <row r="337" spans="1:3" outlineLevel="2">
      <c r="A337" s="31"/>
      <c r="B337" s="141" t="s">
        <v>2089</v>
      </c>
      <c r="C337" s="128">
        <v>2069.5500000000002</v>
      </c>
    </row>
    <row r="338" spans="1:3" outlineLevel="2">
      <c r="A338" s="31"/>
      <c r="B338" s="141" t="s">
        <v>2091</v>
      </c>
      <c r="C338" s="128">
        <v>3219.31</v>
      </c>
    </row>
    <row r="339" spans="1:3" outlineLevel="2">
      <c r="A339" s="31"/>
      <c r="B339" s="141" t="s">
        <v>2091</v>
      </c>
      <c r="C339" s="128">
        <v>2759.41</v>
      </c>
    </row>
    <row r="340" spans="1:3" outlineLevel="2">
      <c r="A340" s="31"/>
      <c r="B340" s="141" t="s">
        <v>2122</v>
      </c>
      <c r="C340" s="128">
        <v>2814.06</v>
      </c>
    </row>
    <row r="341" spans="1:3" outlineLevel="2">
      <c r="A341" s="31"/>
      <c r="B341" s="141" t="s">
        <v>2093</v>
      </c>
      <c r="C341" s="128">
        <v>22604.66</v>
      </c>
    </row>
    <row r="342" spans="1:3" ht="21" customHeight="1" outlineLevel="1">
      <c r="A342" s="31"/>
      <c r="B342" s="142" t="s">
        <v>1771</v>
      </c>
      <c r="C342" s="143">
        <f>SUBTOTAL(9,C336:C341)</f>
        <v>36679.97</v>
      </c>
    </row>
    <row r="343" spans="1:3" outlineLevel="2">
      <c r="A343" s="26" t="s">
        <v>1857</v>
      </c>
      <c r="B343" s="141" t="s">
        <v>2095</v>
      </c>
      <c r="C343" s="128">
        <v>53118.450000000004</v>
      </c>
    </row>
    <row r="344" spans="1:3" ht="21" customHeight="1" outlineLevel="1">
      <c r="A344" s="31"/>
      <c r="B344" s="142" t="s">
        <v>2218</v>
      </c>
      <c r="C344" s="143">
        <f>SUBTOTAL(9,C343:C343)</f>
        <v>53118.450000000004</v>
      </c>
    </row>
    <row r="345" spans="1:3" outlineLevel="2">
      <c r="A345" s="135" t="s">
        <v>674</v>
      </c>
      <c r="B345" s="141" t="s">
        <v>2096</v>
      </c>
      <c r="C345" s="128">
        <v>57198.5</v>
      </c>
    </row>
    <row r="346" spans="1:3" outlineLevel="2">
      <c r="A346" s="31"/>
      <c r="B346" s="141" t="s">
        <v>2097</v>
      </c>
      <c r="C346" s="128">
        <v>82403.350000000006</v>
      </c>
    </row>
    <row r="347" spans="1:3" ht="21" customHeight="1" outlineLevel="1">
      <c r="A347" s="31"/>
      <c r="B347" s="142" t="s">
        <v>1772</v>
      </c>
      <c r="C347" s="143">
        <f>SUBTOTAL(9,C345:C346)</f>
        <v>139601.85</v>
      </c>
    </row>
    <row r="348" spans="1:3" outlineLevel="2">
      <c r="A348" s="26" t="s">
        <v>1861</v>
      </c>
      <c r="B348" s="141" t="s">
        <v>2098</v>
      </c>
      <c r="C348" s="128">
        <v>2301.65</v>
      </c>
    </row>
    <row r="349" spans="1:3" outlineLevel="2">
      <c r="A349" s="31"/>
      <c r="B349" s="141" t="s">
        <v>2098</v>
      </c>
      <c r="C349" s="128">
        <v>9432.23</v>
      </c>
    </row>
    <row r="350" spans="1:3" outlineLevel="2">
      <c r="A350" s="31"/>
      <c r="B350" s="141" t="s">
        <v>2098</v>
      </c>
      <c r="C350" s="128">
        <v>18625.260000000002</v>
      </c>
    </row>
    <row r="351" spans="1:3" outlineLevel="2">
      <c r="A351" s="31"/>
      <c r="B351" s="141" t="s">
        <v>2098</v>
      </c>
      <c r="C351" s="128">
        <v>6438.37</v>
      </c>
    </row>
    <row r="352" spans="1:3" outlineLevel="2">
      <c r="A352" s="31"/>
      <c r="B352" s="141" t="s">
        <v>2098</v>
      </c>
      <c r="C352" s="128">
        <v>2103.59</v>
      </c>
    </row>
    <row r="353" spans="1:3" outlineLevel="2">
      <c r="A353" s="31"/>
      <c r="B353" s="141" t="s">
        <v>2098</v>
      </c>
      <c r="C353" s="128">
        <v>3091.4900000000002</v>
      </c>
    </row>
    <row r="354" spans="1:3" outlineLevel="2">
      <c r="A354" s="31"/>
      <c r="B354" s="141" t="s">
        <v>2098</v>
      </c>
      <c r="C354" s="128">
        <v>2130.7400000000002</v>
      </c>
    </row>
    <row r="355" spans="1:3" outlineLevel="2">
      <c r="A355" s="31"/>
      <c r="B355" s="141" t="s">
        <v>2098</v>
      </c>
      <c r="C355" s="128">
        <v>3293.9700000000003</v>
      </c>
    </row>
    <row r="356" spans="1:3" ht="21" customHeight="1" outlineLevel="1">
      <c r="A356" s="31"/>
      <c r="B356" s="142" t="s">
        <v>2219</v>
      </c>
      <c r="C356" s="143">
        <f>SUBTOTAL(9,C348:C355)</f>
        <v>47417.3</v>
      </c>
    </row>
    <row r="357" spans="1:3" outlineLevel="2">
      <c r="A357" s="135" t="s">
        <v>1862</v>
      </c>
      <c r="B357" s="141" t="s">
        <v>2101</v>
      </c>
      <c r="C357" s="128">
        <v>2890.48</v>
      </c>
    </row>
    <row r="358" spans="1:3" outlineLevel="2">
      <c r="A358" s="31"/>
      <c r="B358" s="141" t="s">
        <v>2101</v>
      </c>
      <c r="C358" s="128">
        <v>3118.64</v>
      </c>
    </row>
    <row r="359" spans="1:3" outlineLevel="2">
      <c r="A359" s="31"/>
      <c r="B359" s="141" t="s">
        <v>1545</v>
      </c>
      <c r="C359" s="128">
        <v>16080.4</v>
      </c>
    </row>
    <row r="360" spans="1:3" outlineLevel="2">
      <c r="A360" s="31"/>
      <c r="B360" s="141" t="s">
        <v>2103</v>
      </c>
      <c r="C360" s="128">
        <v>2101.46</v>
      </c>
    </row>
    <row r="361" spans="1:3" outlineLevel="2">
      <c r="A361" s="31"/>
      <c r="B361" s="141" t="s">
        <v>1551</v>
      </c>
      <c r="C361" s="128">
        <v>2105.77</v>
      </c>
    </row>
    <row r="362" spans="1:3" ht="21" customHeight="1" outlineLevel="1">
      <c r="A362" s="31"/>
      <c r="B362" s="142" t="s">
        <v>2220</v>
      </c>
      <c r="C362" s="143">
        <f>SUBTOTAL(9,C357:C361)</f>
        <v>26296.75</v>
      </c>
    </row>
    <row r="363" spans="1:3" outlineLevel="2">
      <c r="A363" s="135" t="s">
        <v>1700</v>
      </c>
      <c r="B363" s="141" t="s">
        <v>1729</v>
      </c>
      <c r="C363" s="128">
        <v>50014.130000000005</v>
      </c>
    </row>
    <row r="364" spans="1:3" outlineLevel="2">
      <c r="A364" s="31"/>
      <c r="B364" s="141" t="s">
        <v>2105</v>
      </c>
      <c r="C364" s="128">
        <v>10060.31</v>
      </c>
    </row>
    <row r="365" spans="1:3" ht="21" customHeight="1" outlineLevel="1">
      <c r="A365" s="31"/>
      <c r="B365" s="142" t="s">
        <v>1773</v>
      </c>
      <c r="C365" s="143">
        <f>SUBTOTAL(9,C363:C364)</f>
        <v>60074.44</v>
      </c>
    </row>
    <row r="366" spans="1:3" outlineLevel="2">
      <c r="A366" s="135" t="s">
        <v>1863</v>
      </c>
      <c r="B366" s="141" t="s">
        <v>2108</v>
      </c>
      <c r="C366" s="128">
        <v>3496.39</v>
      </c>
    </row>
    <row r="367" spans="1:3" outlineLevel="2">
      <c r="A367" s="31"/>
      <c r="B367" s="141" t="s">
        <v>1864</v>
      </c>
      <c r="C367" s="128">
        <v>21946.23</v>
      </c>
    </row>
    <row r="368" spans="1:3" ht="21" customHeight="1" outlineLevel="1">
      <c r="A368" s="31"/>
      <c r="B368" s="142" t="s">
        <v>2221</v>
      </c>
      <c r="C368" s="143">
        <f>SUBTOTAL(9,C366:C367)</f>
        <v>25442.62</v>
      </c>
    </row>
    <row r="369" spans="1:4" outlineLevel="2">
      <c r="A369" s="135" t="s">
        <v>1865</v>
      </c>
      <c r="B369" s="141" t="s">
        <v>1866</v>
      </c>
      <c r="C369" s="128">
        <v>8927.49</v>
      </c>
    </row>
    <row r="370" spans="1:4" outlineLevel="2">
      <c r="A370" s="31"/>
      <c r="B370" s="141" t="s">
        <v>1867</v>
      </c>
      <c r="C370" s="128">
        <v>6875.51</v>
      </c>
    </row>
    <row r="371" spans="1:4" outlineLevel="2">
      <c r="A371" s="31"/>
      <c r="B371" s="141" t="s">
        <v>2111</v>
      </c>
      <c r="C371" s="128">
        <v>14274.34</v>
      </c>
    </row>
    <row r="372" spans="1:4" ht="21" customHeight="1" outlineLevel="1">
      <c r="A372" s="31"/>
      <c r="B372" s="142" t="s">
        <v>2222</v>
      </c>
      <c r="C372" s="143">
        <f>SUBTOTAL(9,C369:C371)</f>
        <v>30077.34</v>
      </c>
    </row>
    <row r="373" spans="1:4" outlineLevel="2">
      <c r="A373" s="26" t="s">
        <v>1869</v>
      </c>
      <c r="B373" s="141" t="s">
        <v>2112</v>
      </c>
      <c r="C373" s="128">
        <v>90899.24</v>
      </c>
    </row>
    <row r="374" spans="1:4" ht="21" customHeight="1" outlineLevel="1">
      <c r="A374" s="26"/>
      <c r="B374" s="142" t="s">
        <v>2223</v>
      </c>
      <c r="C374" s="146">
        <f>SUBTOTAL(9,C373:C373)</f>
        <v>90899.24</v>
      </c>
    </row>
    <row r="375" spans="1:4" ht="19.5" customHeight="1" thickBot="1">
      <c r="A375" s="157" t="s">
        <v>2176</v>
      </c>
      <c r="B375" s="158"/>
      <c r="C375" s="155">
        <f>SUBTOTAL(9,C8:C373)</f>
        <v>28127205.668599997</v>
      </c>
    </row>
    <row r="376" spans="1:4" ht="13.5" thickTop="1">
      <c r="C376" s="14" t="s">
        <v>1816</v>
      </c>
      <c r="D376" s="14"/>
    </row>
  </sheetData>
  <autoFilter ref="A6:C376" xr:uid="{B232DB67-2B4C-4A90-B5CA-03F3C6C67913}"/>
  <mergeCells count="4">
    <mergeCell ref="A2:C2"/>
    <mergeCell ref="A3:C3"/>
    <mergeCell ref="A4:C4"/>
    <mergeCell ref="A375:B375"/>
  </mergeCells>
  <pageMargins left="0.59055118110236227" right="0.47244094488188981" top="0.31496062992125984" bottom="0.35433070866141736" header="0" footer="0"/>
  <pageSetup paperSize="5" scale="99" fitToWidth="0" fitToHeight="0" orientation="landscape" verticalDpi="1200" r:id="rId1"/>
  <headerFooter alignWithMargins="0">
    <oddFooter>&amp;RPage &amp;P de &amp;N</oddFooter>
  </headerFooter>
  <rowBreaks count="5" manualBreakCount="5">
    <brk id="39" max="2" man="1"/>
    <brk id="102" max="2" man="1"/>
    <brk id="131" max="2" man="1"/>
    <brk id="258" max="2" man="1"/>
    <brk id="319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FAA5-BB46-4132-974E-4637210088E1}">
  <sheetPr>
    <outlinePr summaryRight="0"/>
    <pageSetUpPr autoPageBreaks="0"/>
  </sheetPr>
  <dimension ref="A1:D376"/>
  <sheetViews>
    <sheetView showGridLines="0" zoomScaleNormal="100" zoomScaleSheetLayoutView="85" workbookViewId="0">
      <pane ySplit="6" topLeftCell="A7" activePane="bottomLeft" state="frozen"/>
      <selection pane="bottomLeft" activeCell="A15" sqref="A15"/>
    </sheetView>
  </sheetViews>
  <sheetFormatPr defaultRowHeight="12.75" outlineLevelRow="2"/>
  <cols>
    <col min="1" max="1" width="51.28515625" style="130" customWidth="1"/>
    <col min="2" max="2" width="85.28515625" style="137" customWidth="1"/>
    <col min="3" max="3" width="23.7109375" style="132" customWidth="1"/>
    <col min="4" max="17" width="6.85546875" style="130" customWidth="1"/>
    <col min="18" max="18" width="1" style="130" customWidth="1"/>
    <col min="19" max="19" width="8.28515625" style="130" customWidth="1"/>
    <col min="20" max="20" width="28.28515625" style="130" customWidth="1"/>
    <col min="21" max="21" width="3" style="130" customWidth="1"/>
    <col min="22" max="22" width="6.140625" style="130" customWidth="1"/>
    <col min="23" max="23" width="2" style="130" customWidth="1"/>
    <col min="24" max="24" width="13.28515625" style="130" customWidth="1"/>
    <col min="25" max="25" width="11.42578125" style="130" customWidth="1"/>
    <col min="26" max="26" width="13.140625" style="130" customWidth="1"/>
    <col min="27" max="27" width="8.7109375" style="130" bestFit="1" customWidth="1"/>
    <col min="28" max="28" width="37.5703125" style="130" customWidth="1"/>
    <col min="29" max="29" width="13.140625" style="130" customWidth="1"/>
    <col min="30" max="30" width="12.85546875" style="130" customWidth="1"/>
    <col min="31" max="31" width="16.7109375" style="130" customWidth="1"/>
    <col min="32" max="273" width="6.85546875" style="130" customWidth="1"/>
    <col min="274" max="274" width="1" style="130" customWidth="1"/>
    <col min="275" max="275" width="8.28515625" style="130" customWidth="1"/>
    <col min="276" max="276" width="28.28515625" style="130" customWidth="1"/>
    <col min="277" max="277" width="3" style="130" customWidth="1"/>
    <col min="278" max="278" width="6.140625" style="130" customWidth="1"/>
    <col min="279" max="279" width="2" style="130" customWidth="1"/>
    <col min="280" max="280" width="13.28515625" style="130" customWidth="1"/>
    <col min="281" max="281" width="11.42578125" style="130" customWidth="1"/>
    <col min="282" max="282" width="13.140625" style="130" customWidth="1"/>
    <col min="283" max="283" width="8.7109375" style="130" bestFit="1" customWidth="1"/>
    <col min="284" max="284" width="37.5703125" style="130" customWidth="1"/>
    <col min="285" max="285" width="13.140625" style="130" customWidth="1"/>
    <col min="286" max="286" width="12.85546875" style="130" customWidth="1"/>
    <col min="287" max="287" width="16.7109375" style="130" customWidth="1"/>
    <col min="288" max="529" width="6.85546875" style="130" customWidth="1"/>
    <col min="530" max="530" width="1" style="130" customWidth="1"/>
    <col min="531" max="531" width="8.28515625" style="130" customWidth="1"/>
    <col min="532" max="532" width="28.28515625" style="130" customWidth="1"/>
    <col min="533" max="533" width="3" style="130" customWidth="1"/>
    <col min="534" max="534" width="6.140625" style="130" customWidth="1"/>
    <col min="535" max="535" width="2" style="130" customWidth="1"/>
    <col min="536" max="536" width="13.28515625" style="130" customWidth="1"/>
    <col min="537" max="537" width="11.42578125" style="130" customWidth="1"/>
    <col min="538" max="538" width="13.140625" style="130" customWidth="1"/>
    <col min="539" max="539" width="8.7109375" style="130" bestFit="1" customWidth="1"/>
    <col min="540" max="540" width="37.5703125" style="130" customWidth="1"/>
    <col min="541" max="541" width="13.140625" style="130" customWidth="1"/>
    <col min="542" max="542" width="12.85546875" style="130" customWidth="1"/>
    <col min="543" max="543" width="16.7109375" style="130" customWidth="1"/>
    <col min="544" max="785" width="6.85546875" style="130" customWidth="1"/>
    <col min="786" max="786" width="1" style="130" customWidth="1"/>
    <col min="787" max="787" width="8.28515625" style="130" customWidth="1"/>
    <col min="788" max="788" width="28.28515625" style="130" customWidth="1"/>
    <col min="789" max="789" width="3" style="130" customWidth="1"/>
    <col min="790" max="790" width="6.140625" style="130" customWidth="1"/>
    <col min="791" max="791" width="2" style="130" customWidth="1"/>
    <col min="792" max="792" width="13.28515625" style="130" customWidth="1"/>
    <col min="793" max="793" width="11.42578125" style="130" customWidth="1"/>
    <col min="794" max="794" width="13.140625" style="130" customWidth="1"/>
    <col min="795" max="795" width="8.7109375" style="130" bestFit="1" customWidth="1"/>
    <col min="796" max="796" width="37.5703125" style="130" customWidth="1"/>
    <col min="797" max="797" width="13.140625" style="130" customWidth="1"/>
    <col min="798" max="798" width="12.85546875" style="130" customWidth="1"/>
    <col min="799" max="799" width="16.7109375" style="130" customWidth="1"/>
    <col min="800" max="1041" width="6.85546875" style="130" customWidth="1"/>
    <col min="1042" max="1042" width="1" style="130" customWidth="1"/>
    <col min="1043" max="1043" width="8.28515625" style="130" customWidth="1"/>
    <col min="1044" max="1044" width="28.28515625" style="130" customWidth="1"/>
    <col min="1045" max="1045" width="3" style="130" customWidth="1"/>
    <col min="1046" max="1046" width="6.140625" style="130" customWidth="1"/>
    <col min="1047" max="1047" width="2" style="130" customWidth="1"/>
    <col min="1048" max="1048" width="13.28515625" style="130" customWidth="1"/>
    <col min="1049" max="1049" width="11.42578125" style="130" customWidth="1"/>
    <col min="1050" max="1050" width="13.140625" style="130" customWidth="1"/>
    <col min="1051" max="1051" width="8.7109375" style="130" bestFit="1" customWidth="1"/>
    <col min="1052" max="1052" width="37.5703125" style="130" customWidth="1"/>
    <col min="1053" max="1053" width="13.140625" style="130" customWidth="1"/>
    <col min="1054" max="1054" width="12.85546875" style="130" customWidth="1"/>
    <col min="1055" max="1055" width="16.7109375" style="130" customWidth="1"/>
    <col min="1056" max="1297" width="6.85546875" style="130" customWidth="1"/>
    <col min="1298" max="1298" width="1" style="130" customWidth="1"/>
    <col min="1299" max="1299" width="8.28515625" style="130" customWidth="1"/>
    <col min="1300" max="1300" width="28.28515625" style="130" customWidth="1"/>
    <col min="1301" max="1301" width="3" style="130" customWidth="1"/>
    <col min="1302" max="1302" width="6.140625" style="130" customWidth="1"/>
    <col min="1303" max="1303" width="2" style="130" customWidth="1"/>
    <col min="1304" max="1304" width="13.28515625" style="130" customWidth="1"/>
    <col min="1305" max="1305" width="11.42578125" style="130" customWidth="1"/>
    <col min="1306" max="1306" width="13.140625" style="130" customWidth="1"/>
    <col min="1307" max="1307" width="8.7109375" style="130" bestFit="1" customWidth="1"/>
    <col min="1308" max="1308" width="37.5703125" style="130" customWidth="1"/>
    <col min="1309" max="1309" width="13.140625" style="130" customWidth="1"/>
    <col min="1310" max="1310" width="12.85546875" style="130" customWidth="1"/>
    <col min="1311" max="1311" width="16.7109375" style="130" customWidth="1"/>
    <col min="1312" max="1553" width="6.85546875" style="130" customWidth="1"/>
    <col min="1554" max="1554" width="1" style="130" customWidth="1"/>
    <col min="1555" max="1555" width="8.28515625" style="130" customWidth="1"/>
    <col min="1556" max="1556" width="28.28515625" style="130" customWidth="1"/>
    <col min="1557" max="1557" width="3" style="130" customWidth="1"/>
    <col min="1558" max="1558" width="6.140625" style="130" customWidth="1"/>
    <col min="1559" max="1559" width="2" style="130" customWidth="1"/>
    <col min="1560" max="1560" width="13.28515625" style="130" customWidth="1"/>
    <col min="1561" max="1561" width="11.42578125" style="130" customWidth="1"/>
    <col min="1562" max="1562" width="13.140625" style="130" customWidth="1"/>
    <col min="1563" max="1563" width="8.7109375" style="130" bestFit="1" customWidth="1"/>
    <col min="1564" max="1564" width="37.5703125" style="130" customWidth="1"/>
    <col min="1565" max="1565" width="13.140625" style="130" customWidth="1"/>
    <col min="1566" max="1566" width="12.85546875" style="130" customWidth="1"/>
    <col min="1567" max="1567" width="16.7109375" style="130" customWidth="1"/>
    <col min="1568" max="1809" width="6.85546875" style="130" customWidth="1"/>
    <col min="1810" max="1810" width="1" style="130" customWidth="1"/>
    <col min="1811" max="1811" width="8.28515625" style="130" customWidth="1"/>
    <col min="1812" max="1812" width="28.28515625" style="130" customWidth="1"/>
    <col min="1813" max="1813" width="3" style="130" customWidth="1"/>
    <col min="1814" max="1814" width="6.140625" style="130" customWidth="1"/>
    <col min="1815" max="1815" width="2" style="130" customWidth="1"/>
    <col min="1816" max="1816" width="13.28515625" style="130" customWidth="1"/>
    <col min="1817" max="1817" width="11.42578125" style="130" customWidth="1"/>
    <col min="1818" max="1818" width="13.140625" style="130" customWidth="1"/>
    <col min="1819" max="1819" width="8.7109375" style="130" bestFit="1" customWidth="1"/>
    <col min="1820" max="1820" width="37.5703125" style="130" customWidth="1"/>
    <col min="1821" max="1821" width="13.140625" style="130" customWidth="1"/>
    <col min="1822" max="1822" width="12.85546875" style="130" customWidth="1"/>
    <col min="1823" max="1823" width="16.7109375" style="130" customWidth="1"/>
    <col min="1824" max="2065" width="6.85546875" style="130" customWidth="1"/>
    <col min="2066" max="2066" width="1" style="130" customWidth="1"/>
    <col min="2067" max="2067" width="8.28515625" style="130" customWidth="1"/>
    <col min="2068" max="2068" width="28.28515625" style="130" customWidth="1"/>
    <col min="2069" max="2069" width="3" style="130" customWidth="1"/>
    <col min="2070" max="2070" width="6.140625" style="130" customWidth="1"/>
    <col min="2071" max="2071" width="2" style="130" customWidth="1"/>
    <col min="2072" max="2072" width="13.28515625" style="130" customWidth="1"/>
    <col min="2073" max="2073" width="11.42578125" style="130" customWidth="1"/>
    <col min="2074" max="2074" width="13.140625" style="130" customWidth="1"/>
    <col min="2075" max="2075" width="8.7109375" style="130" bestFit="1" customWidth="1"/>
    <col min="2076" max="2076" width="37.5703125" style="130" customWidth="1"/>
    <col min="2077" max="2077" width="13.140625" style="130" customWidth="1"/>
    <col min="2078" max="2078" width="12.85546875" style="130" customWidth="1"/>
    <col min="2079" max="2079" width="16.7109375" style="130" customWidth="1"/>
    <col min="2080" max="2321" width="6.85546875" style="130" customWidth="1"/>
    <col min="2322" max="2322" width="1" style="130" customWidth="1"/>
    <col min="2323" max="2323" width="8.28515625" style="130" customWidth="1"/>
    <col min="2324" max="2324" width="28.28515625" style="130" customWidth="1"/>
    <col min="2325" max="2325" width="3" style="130" customWidth="1"/>
    <col min="2326" max="2326" width="6.140625" style="130" customWidth="1"/>
    <col min="2327" max="2327" width="2" style="130" customWidth="1"/>
    <col min="2328" max="2328" width="13.28515625" style="130" customWidth="1"/>
    <col min="2329" max="2329" width="11.42578125" style="130" customWidth="1"/>
    <col min="2330" max="2330" width="13.140625" style="130" customWidth="1"/>
    <col min="2331" max="2331" width="8.7109375" style="130" bestFit="1" customWidth="1"/>
    <col min="2332" max="2332" width="37.5703125" style="130" customWidth="1"/>
    <col min="2333" max="2333" width="13.140625" style="130" customWidth="1"/>
    <col min="2334" max="2334" width="12.85546875" style="130" customWidth="1"/>
    <col min="2335" max="2335" width="16.7109375" style="130" customWidth="1"/>
    <col min="2336" max="2577" width="6.85546875" style="130" customWidth="1"/>
    <col min="2578" max="2578" width="1" style="130" customWidth="1"/>
    <col min="2579" max="2579" width="8.28515625" style="130" customWidth="1"/>
    <col min="2580" max="2580" width="28.28515625" style="130" customWidth="1"/>
    <col min="2581" max="2581" width="3" style="130" customWidth="1"/>
    <col min="2582" max="2582" width="6.140625" style="130" customWidth="1"/>
    <col min="2583" max="2583" width="2" style="130" customWidth="1"/>
    <col min="2584" max="2584" width="13.28515625" style="130" customWidth="1"/>
    <col min="2585" max="2585" width="11.42578125" style="130" customWidth="1"/>
    <col min="2586" max="2586" width="13.140625" style="130" customWidth="1"/>
    <col min="2587" max="2587" width="8.7109375" style="130" bestFit="1" customWidth="1"/>
    <col min="2588" max="2588" width="37.5703125" style="130" customWidth="1"/>
    <col min="2589" max="2589" width="13.140625" style="130" customWidth="1"/>
    <col min="2590" max="2590" width="12.85546875" style="130" customWidth="1"/>
    <col min="2591" max="2591" width="16.7109375" style="130" customWidth="1"/>
    <col min="2592" max="2833" width="6.85546875" style="130" customWidth="1"/>
    <col min="2834" max="2834" width="1" style="130" customWidth="1"/>
    <col min="2835" max="2835" width="8.28515625" style="130" customWidth="1"/>
    <col min="2836" max="2836" width="28.28515625" style="130" customWidth="1"/>
    <col min="2837" max="2837" width="3" style="130" customWidth="1"/>
    <col min="2838" max="2838" width="6.140625" style="130" customWidth="1"/>
    <col min="2839" max="2839" width="2" style="130" customWidth="1"/>
    <col min="2840" max="2840" width="13.28515625" style="130" customWidth="1"/>
    <col min="2841" max="2841" width="11.42578125" style="130" customWidth="1"/>
    <col min="2842" max="2842" width="13.140625" style="130" customWidth="1"/>
    <col min="2843" max="2843" width="8.7109375" style="130" bestFit="1" customWidth="1"/>
    <col min="2844" max="2844" width="37.5703125" style="130" customWidth="1"/>
    <col min="2845" max="2845" width="13.140625" style="130" customWidth="1"/>
    <col min="2846" max="2846" width="12.85546875" style="130" customWidth="1"/>
    <col min="2847" max="2847" width="16.7109375" style="130" customWidth="1"/>
    <col min="2848" max="3089" width="6.85546875" style="130" customWidth="1"/>
    <col min="3090" max="3090" width="1" style="130" customWidth="1"/>
    <col min="3091" max="3091" width="8.28515625" style="130" customWidth="1"/>
    <col min="3092" max="3092" width="28.28515625" style="130" customWidth="1"/>
    <col min="3093" max="3093" width="3" style="130" customWidth="1"/>
    <col min="3094" max="3094" width="6.140625" style="130" customWidth="1"/>
    <col min="3095" max="3095" width="2" style="130" customWidth="1"/>
    <col min="3096" max="3096" width="13.28515625" style="130" customWidth="1"/>
    <col min="3097" max="3097" width="11.42578125" style="130" customWidth="1"/>
    <col min="3098" max="3098" width="13.140625" style="130" customWidth="1"/>
    <col min="3099" max="3099" width="8.7109375" style="130" bestFit="1" customWidth="1"/>
    <col min="3100" max="3100" width="37.5703125" style="130" customWidth="1"/>
    <col min="3101" max="3101" width="13.140625" style="130" customWidth="1"/>
    <col min="3102" max="3102" width="12.85546875" style="130" customWidth="1"/>
    <col min="3103" max="3103" width="16.7109375" style="130" customWidth="1"/>
    <col min="3104" max="3345" width="6.85546875" style="130" customWidth="1"/>
    <col min="3346" max="3346" width="1" style="130" customWidth="1"/>
    <col min="3347" max="3347" width="8.28515625" style="130" customWidth="1"/>
    <col min="3348" max="3348" width="28.28515625" style="130" customWidth="1"/>
    <col min="3349" max="3349" width="3" style="130" customWidth="1"/>
    <col min="3350" max="3350" width="6.140625" style="130" customWidth="1"/>
    <col min="3351" max="3351" width="2" style="130" customWidth="1"/>
    <col min="3352" max="3352" width="13.28515625" style="130" customWidth="1"/>
    <col min="3353" max="3353" width="11.42578125" style="130" customWidth="1"/>
    <col min="3354" max="3354" width="13.140625" style="130" customWidth="1"/>
    <col min="3355" max="3355" width="8.7109375" style="130" bestFit="1" customWidth="1"/>
    <col min="3356" max="3356" width="37.5703125" style="130" customWidth="1"/>
    <col min="3357" max="3357" width="13.140625" style="130" customWidth="1"/>
    <col min="3358" max="3358" width="12.85546875" style="130" customWidth="1"/>
    <col min="3359" max="3359" width="16.7109375" style="130" customWidth="1"/>
    <col min="3360" max="3601" width="6.85546875" style="130" customWidth="1"/>
    <col min="3602" max="3602" width="1" style="130" customWidth="1"/>
    <col min="3603" max="3603" width="8.28515625" style="130" customWidth="1"/>
    <col min="3604" max="3604" width="28.28515625" style="130" customWidth="1"/>
    <col min="3605" max="3605" width="3" style="130" customWidth="1"/>
    <col min="3606" max="3606" width="6.140625" style="130" customWidth="1"/>
    <col min="3607" max="3607" width="2" style="130" customWidth="1"/>
    <col min="3608" max="3608" width="13.28515625" style="130" customWidth="1"/>
    <col min="3609" max="3609" width="11.42578125" style="130" customWidth="1"/>
    <col min="3610" max="3610" width="13.140625" style="130" customWidth="1"/>
    <col min="3611" max="3611" width="8.7109375" style="130" bestFit="1" customWidth="1"/>
    <col min="3612" max="3612" width="37.5703125" style="130" customWidth="1"/>
    <col min="3613" max="3613" width="13.140625" style="130" customWidth="1"/>
    <col min="3614" max="3614" width="12.85546875" style="130" customWidth="1"/>
    <col min="3615" max="3615" width="16.7109375" style="130" customWidth="1"/>
    <col min="3616" max="3857" width="6.85546875" style="130" customWidth="1"/>
    <col min="3858" max="3858" width="1" style="130" customWidth="1"/>
    <col min="3859" max="3859" width="8.28515625" style="130" customWidth="1"/>
    <col min="3860" max="3860" width="28.28515625" style="130" customWidth="1"/>
    <col min="3861" max="3861" width="3" style="130" customWidth="1"/>
    <col min="3862" max="3862" width="6.140625" style="130" customWidth="1"/>
    <col min="3863" max="3863" width="2" style="130" customWidth="1"/>
    <col min="3864" max="3864" width="13.28515625" style="130" customWidth="1"/>
    <col min="3865" max="3865" width="11.42578125" style="130" customWidth="1"/>
    <col min="3866" max="3866" width="13.140625" style="130" customWidth="1"/>
    <col min="3867" max="3867" width="8.7109375" style="130" bestFit="1" customWidth="1"/>
    <col min="3868" max="3868" width="37.5703125" style="130" customWidth="1"/>
    <col min="3869" max="3869" width="13.140625" style="130" customWidth="1"/>
    <col min="3870" max="3870" width="12.85546875" style="130" customWidth="1"/>
    <col min="3871" max="3871" width="16.7109375" style="130" customWidth="1"/>
    <col min="3872" max="4113" width="6.85546875" style="130" customWidth="1"/>
    <col min="4114" max="4114" width="1" style="130" customWidth="1"/>
    <col min="4115" max="4115" width="8.28515625" style="130" customWidth="1"/>
    <col min="4116" max="4116" width="28.28515625" style="130" customWidth="1"/>
    <col min="4117" max="4117" width="3" style="130" customWidth="1"/>
    <col min="4118" max="4118" width="6.140625" style="130" customWidth="1"/>
    <col min="4119" max="4119" width="2" style="130" customWidth="1"/>
    <col min="4120" max="4120" width="13.28515625" style="130" customWidth="1"/>
    <col min="4121" max="4121" width="11.42578125" style="130" customWidth="1"/>
    <col min="4122" max="4122" width="13.140625" style="130" customWidth="1"/>
    <col min="4123" max="4123" width="8.7109375" style="130" bestFit="1" customWidth="1"/>
    <col min="4124" max="4124" width="37.5703125" style="130" customWidth="1"/>
    <col min="4125" max="4125" width="13.140625" style="130" customWidth="1"/>
    <col min="4126" max="4126" width="12.85546875" style="130" customWidth="1"/>
    <col min="4127" max="4127" width="16.7109375" style="130" customWidth="1"/>
    <col min="4128" max="4369" width="6.85546875" style="130" customWidth="1"/>
    <col min="4370" max="4370" width="1" style="130" customWidth="1"/>
    <col min="4371" max="4371" width="8.28515625" style="130" customWidth="1"/>
    <col min="4372" max="4372" width="28.28515625" style="130" customWidth="1"/>
    <col min="4373" max="4373" width="3" style="130" customWidth="1"/>
    <col min="4374" max="4374" width="6.140625" style="130" customWidth="1"/>
    <col min="4375" max="4375" width="2" style="130" customWidth="1"/>
    <col min="4376" max="4376" width="13.28515625" style="130" customWidth="1"/>
    <col min="4377" max="4377" width="11.42578125" style="130" customWidth="1"/>
    <col min="4378" max="4378" width="13.140625" style="130" customWidth="1"/>
    <col min="4379" max="4379" width="8.7109375" style="130" bestFit="1" customWidth="1"/>
    <col min="4380" max="4380" width="37.5703125" style="130" customWidth="1"/>
    <col min="4381" max="4381" width="13.140625" style="130" customWidth="1"/>
    <col min="4382" max="4382" width="12.85546875" style="130" customWidth="1"/>
    <col min="4383" max="4383" width="16.7109375" style="130" customWidth="1"/>
    <col min="4384" max="4625" width="6.85546875" style="130" customWidth="1"/>
    <col min="4626" max="4626" width="1" style="130" customWidth="1"/>
    <col min="4627" max="4627" width="8.28515625" style="130" customWidth="1"/>
    <col min="4628" max="4628" width="28.28515625" style="130" customWidth="1"/>
    <col min="4629" max="4629" width="3" style="130" customWidth="1"/>
    <col min="4630" max="4630" width="6.140625" style="130" customWidth="1"/>
    <col min="4631" max="4631" width="2" style="130" customWidth="1"/>
    <col min="4632" max="4632" width="13.28515625" style="130" customWidth="1"/>
    <col min="4633" max="4633" width="11.42578125" style="130" customWidth="1"/>
    <col min="4634" max="4634" width="13.140625" style="130" customWidth="1"/>
    <col min="4635" max="4635" width="8.7109375" style="130" bestFit="1" customWidth="1"/>
    <col min="4636" max="4636" width="37.5703125" style="130" customWidth="1"/>
    <col min="4637" max="4637" width="13.140625" style="130" customWidth="1"/>
    <col min="4638" max="4638" width="12.85546875" style="130" customWidth="1"/>
    <col min="4639" max="4639" width="16.7109375" style="130" customWidth="1"/>
    <col min="4640" max="4881" width="6.85546875" style="130" customWidth="1"/>
    <col min="4882" max="4882" width="1" style="130" customWidth="1"/>
    <col min="4883" max="4883" width="8.28515625" style="130" customWidth="1"/>
    <col min="4884" max="4884" width="28.28515625" style="130" customWidth="1"/>
    <col min="4885" max="4885" width="3" style="130" customWidth="1"/>
    <col min="4886" max="4886" width="6.140625" style="130" customWidth="1"/>
    <col min="4887" max="4887" width="2" style="130" customWidth="1"/>
    <col min="4888" max="4888" width="13.28515625" style="130" customWidth="1"/>
    <col min="4889" max="4889" width="11.42578125" style="130" customWidth="1"/>
    <col min="4890" max="4890" width="13.140625" style="130" customWidth="1"/>
    <col min="4891" max="4891" width="8.7109375" style="130" bestFit="1" customWidth="1"/>
    <col min="4892" max="4892" width="37.5703125" style="130" customWidth="1"/>
    <col min="4893" max="4893" width="13.140625" style="130" customWidth="1"/>
    <col min="4894" max="4894" width="12.85546875" style="130" customWidth="1"/>
    <col min="4895" max="4895" width="16.7109375" style="130" customWidth="1"/>
    <col min="4896" max="5137" width="6.85546875" style="130" customWidth="1"/>
    <col min="5138" max="5138" width="1" style="130" customWidth="1"/>
    <col min="5139" max="5139" width="8.28515625" style="130" customWidth="1"/>
    <col min="5140" max="5140" width="28.28515625" style="130" customWidth="1"/>
    <col min="5141" max="5141" width="3" style="130" customWidth="1"/>
    <col min="5142" max="5142" width="6.140625" style="130" customWidth="1"/>
    <col min="5143" max="5143" width="2" style="130" customWidth="1"/>
    <col min="5144" max="5144" width="13.28515625" style="130" customWidth="1"/>
    <col min="5145" max="5145" width="11.42578125" style="130" customWidth="1"/>
    <col min="5146" max="5146" width="13.140625" style="130" customWidth="1"/>
    <col min="5147" max="5147" width="8.7109375" style="130" bestFit="1" customWidth="1"/>
    <col min="5148" max="5148" width="37.5703125" style="130" customWidth="1"/>
    <col min="5149" max="5149" width="13.140625" style="130" customWidth="1"/>
    <col min="5150" max="5150" width="12.85546875" style="130" customWidth="1"/>
    <col min="5151" max="5151" width="16.7109375" style="130" customWidth="1"/>
    <col min="5152" max="5393" width="6.85546875" style="130" customWidth="1"/>
    <col min="5394" max="5394" width="1" style="130" customWidth="1"/>
    <col min="5395" max="5395" width="8.28515625" style="130" customWidth="1"/>
    <col min="5396" max="5396" width="28.28515625" style="130" customWidth="1"/>
    <col min="5397" max="5397" width="3" style="130" customWidth="1"/>
    <col min="5398" max="5398" width="6.140625" style="130" customWidth="1"/>
    <col min="5399" max="5399" width="2" style="130" customWidth="1"/>
    <col min="5400" max="5400" width="13.28515625" style="130" customWidth="1"/>
    <col min="5401" max="5401" width="11.42578125" style="130" customWidth="1"/>
    <col min="5402" max="5402" width="13.140625" style="130" customWidth="1"/>
    <col min="5403" max="5403" width="8.7109375" style="130" bestFit="1" customWidth="1"/>
    <col min="5404" max="5404" width="37.5703125" style="130" customWidth="1"/>
    <col min="5405" max="5405" width="13.140625" style="130" customWidth="1"/>
    <col min="5406" max="5406" width="12.85546875" style="130" customWidth="1"/>
    <col min="5407" max="5407" width="16.7109375" style="130" customWidth="1"/>
    <col min="5408" max="5649" width="6.85546875" style="130" customWidth="1"/>
    <col min="5650" max="5650" width="1" style="130" customWidth="1"/>
    <col min="5651" max="5651" width="8.28515625" style="130" customWidth="1"/>
    <col min="5652" max="5652" width="28.28515625" style="130" customWidth="1"/>
    <col min="5653" max="5653" width="3" style="130" customWidth="1"/>
    <col min="5654" max="5654" width="6.140625" style="130" customWidth="1"/>
    <col min="5655" max="5655" width="2" style="130" customWidth="1"/>
    <col min="5656" max="5656" width="13.28515625" style="130" customWidth="1"/>
    <col min="5657" max="5657" width="11.42578125" style="130" customWidth="1"/>
    <col min="5658" max="5658" width="13.140625" style="130" customWidth="1"/>
    <col min="5659" max="5659" width="8.7109375" style="130" bestFit="1" customWidth="1"/>
    <col min="5660" max="5660" width="37.5703125" style="130" customWidth="1"/>
    <col min="5661" max="5661" width="13.140625" style="130" customWidth="1"/>
    <col min="5662" max="5662" width="12.85546875" style="130" customWidth="1"/>
    <col min="5663" max="5663" width="16.7109375" style="130" customWidth="1"/>
    <col min="5664" max="5905" width="6.85546875" style="130" customWidth="1"/>
    <col min="5906" max="5906" width="1" style="130" customWidth="1"/>
    <col min="5907" max="5907" width="8.28515625" style="130" customWidth="1"/>
    <col min="5908" max="5908" width="28.28515625" style="130" customWidth="1"/>
    <col min="5909" max="5909" width="3" style="130" customWidth="1"/>
    <col min="5910" max="5910" width="6.140625" style="130" customWidth="1"/>
    <col min="5911" max="5911" width="2" style="130" customWidth="1"/>
    <col min="5912" max="5912" width="13.28515625" style="130" customWidth="1"/>
    <col min="5913" max="5913" width="11.42578125" style="130" customWidth="1"/>
    <col min="5914" max="5914" width="13.140625" style="130" customWidth="1"/>
    <col min="5915" max="5915" width="8.7109375" style="130" bestFit="1" customWidth="1"/>
    <col min="5916" max="5916" width="37.5703125" style="130" customWidth="1"/>
    <col min="5917" max="5917" width="13.140625" style="130" customWidth="1"/>
    <col min="5918" max="5918" width="12.85546875" style="130" customWidth="1"/>
    <col min="5919" max="5919" width="16.7109375" style="130" customWidth="1"/>
    <col min="5920" max="6161" width="6.85546875" style="130" customWidth="1"/>
    <col min="6162" max="6162" width="1" style="130" customWidth="1"/>
    <col min="6163" max="6163" width="8.28515625" style="130" customWidth="1"/>
    <col min="6164" max="6164" width="28.28515625" style="130" customWidth="1"/>
    <col min="6165" max="6165" width="3" style="130" customWidth="1"/>
    <col min="6166" max="6166" width="6.140625" style="130" customWidth="1"/>
    <col min="6167" max="6167" width="2" style="130" customWidth="1"/>
    <col min="6168" max="6168" width="13.28515625" style="130" customWidth="1"/>
    <col min="6169" max="6169" width="11.42578125" style="130" customWidth="1"/>
    <col min="6170" max="6170" width="13.140625" style="130" customWidth="1"/>
    <col min="6171" max="6171" width="8.7109375" style="130" bestFit="1" customWidth="1"/>
    <col min="6172" max="6172" width="37.5703125" style="130" customWidth="1"/>
    <col min="6173" max="6173" width="13.140625" style="130" customWidth="1"/>
    <col min="6174" max="6174" width="12.85546875" style="130" customWidth="1"/>
    <col min="6175" max="6175" width="16.7109375" style="130" customWidth="1"/>
    <col min="6176" max="6417" width="6.85546875" style="130" customWidth="1"/>
    <col min="6418" max="6418" width="1" style="130" customWidth="1"/>
    <col min="6419" max="6419" width="8.28515625" style="130" customWidth="1"/>
    <col min="6420" max="6420" width="28.28515625" style="130" customWidth="1"/>
    <col min="6421" max="6421" width="3" style="130" customWidth="1"/>
    <col min="6422" max="6422" width="6.140625" style="130" customWidth="1"/>
    <col min="6423" max="6423" width="2" style="130" customWidth="1"/>
    <col min="6424" max="6424" width="13.28515625" style="130" customWidth="1"/>
    <col min="6425" max="6425" width="11.42578125" style="130" customWidth="1"/>
    <col min="6426" max="6426" width="13.140625" style="130" customWidth="1"/>
    <col min="6427" max="6427" width="8.7109375" style="130" bestFit="1" customWidth="1"/>
    <col min="6428" max="6428" width="37.5703125" style="130" customWidth="1"/>
    <col min="6429" max="6429" width="13.140625" style="130" customWidth="1"/>
    <col min="6430" max="6430" width="12.85546875" style="130" customWidth="1"/>
    <col min="6431" max="6431" width="16.7109375" style="130" customWidth="1"/>
    <col min="6432" max="6673" width="6.85546875" style="130" customWidth="1"/>
    <col min="6674" max="6674" width="1" style="130" customWidth="1"/>
    <col min="6675" max="6675" width="8.28515625" style="130" customWidth="1"/>
    <col min="6676" max="6676" width="28.28515625" style="130" customWidth="1"/>
    <col min="6677" max="6677" width="3" style="130" customWidth="1"/>
    <col min="6678" max="6678" width="6.140625" style="130" customWidth="1"/>
    <col min="6679" max="6679" width="2" style="130" customWidth="1"/>
    <col min="6680" max="6680" width="13.28515625" style="130" customWidth="1"/>
    <col min="6681" max="6681" width="11.42578125" style="130" customWidth="1"/>
    <col min="6682" max="6682" width="13.140625" style="130" customWidth="1"/>
    <col min="6683" max="6683" width="8.7109375" style="130" bestFit="1" customWidth="1"/>
    <col min="6684" max="6684" width="37.5703125" style="130" customWidth="1"/>
    <col min="6685" max="6685" width="13.140625" style="130" customWidth="1"/>
    <col min="6686" max="6686" width="12.85546875" style="130" customWidth="1"/>
    <col min="6687" max="6687" width="16.7109375" style="130" customWidth="1"/>
    <col min="6688" max="6929" width="6.85546875" style="130" customWidth="1"/>
    <col min="6930" max="6930" width="1" style="130" customWidth="1"/>
    <col min="6931" max="6931" width="8.28515625" style="130" customWidth="1"/>
    <col min="6932" max="6932" width="28.28515625" style="130" customWidth="1"/>
    <col min="6933" max="6933" width="3" style="130" customWidth="1"/>
    <col min="6934" max="6934" width="6.140625" style="130" customWidth="1"/>
    <col min="6935" max="6935" width="2" style="130" customWidth="1"/>
    <col min="6936" max="6936" width="13.28515625" style="130" customWidth="1"/>
    <col min="6937" max="6937" width="11.42578125" style="130" customWidth="1"/>
    <col min="6938" max="6938" width="13.140625" style="130" customWidth="1"/>
    <col min="6939" max="6939" width="8.7109375" style="130" bestFit="1" customWidth="1"/>
    <col min="6940" max="6940" width="37.5703125" style="130" customWidth="1"/>
    <col min="6941" max="6941" width="13.140625" style="130" customWidth="1"/>
    <col min="6942" max="6942" width="12.85546875" style="130" customWidth="1"/>
    <col min="6943" max="6943" width="16.7109375" style="130" customWidth="1"/>
    <col min="6944" max="7185" width="6.85546875" style="130" customWidth="1"/>
    <col min="7186" max="7186" width="1" style="130" customWidth="1"/>
    <col min="7187" max="7187" width="8.28515625" style="130" customWidth="1"/>
    <col min="7188" max="7188" width="28.28515625" style="130" customWidth="1"/>
    <col min="7189" max="7189" width="3" style="130" customWidth="1"/>
    <col min="7190" max="7190" width="6.140625" style="130" customWidth="1"/>
    <col min="7191" max="7191" width="2" style="130" customWidth="1"/>
    <col min="7192" max="7192" width="13.28515625" style="130" customWidth="1"/>
    <col min="7193" max="7193" width="11.42578125" style="130" customWidth="1"/>
    <col min="7194" max="7194" width="13.140625" style="130" customWidth="1"/>
    <col min="7195" max="7195" width="8.7109375" style="130" bestFit="1" customWidth="1"/>
    <col min="7196" max="7196" width="37.5703125" style="130" customWidth="1"/>
    <col min="7197" max="7197" width="13.140625" style="130" customWidth="1"/>
    <col min="7198" max="7198" width="12.85546875" style="130" customWidth="1"/>
    <col min="7199" max="7199" width="16.7109375" style="130" customWidth="1"/>
    <col min="7200" max="7441" width="6.85546875" style="130" customWidth="1"/>
    <col min="7442" max="7442" width="1" style="130" customWidth="1"/>
    <col min="7443" max="7443" width="8.28515625" style="130" customWidth="1"/>
    <col min="7444" max="7444" width="28.28515625" style="130" customWidth="1"/>
    <col min="7445" max="7445" width="3" style="130" customWidth="1"/>
    <col min="7446" max="7446" width="6.140625" style="130" customWidth="1"/>
    <col min="7447" max="7447" width="2" style="130" customWidth="1"/>
    <col min="7448" max="7448" width="13.28515625" style="130" customWidth="1"/>
    <col min="7449" max="7449" width="11.42578125" style="130" customWidth="1"/>
    <col min="7450" max="7450" width="13.140625" style="130" customWidth="1"/>
    <col min="7451" max="7451" width="8.7109375" style="130" bestFit="1" customWidth="1"/>
    <col min="7452" max="7452" width="37.5703125" style="130" customWidth="1"/>
    <col min="7453" max="7453" width="13.140625" style="130" customWidth="1"/>
    <col min="7454" max="7454" width="12.85546875" style="130" customWidth="1"/>
    <col min="7455" max="7455" width="16.7109375" style="130" customWidth="1"/>
    <col min="7456" max="7697" width="6.85546875" style="130" customWidth="1"/>
    <col min="7698" max="7698" width="1" style="130" customWidth="1"/>
    <col min="7699" max="7699" width="8.28515625" style="130" customWidth="1"/>
    <col min="7700" max="7700" width="28.28515625" style="130" customWidth="1"/>
    <col min="7701" max="7701" width="3" style="130" customWidth="1"/>
    <col min="7702" max="7702" width="6.140625" style="130" customWidth="1"/>
    <col min="7703" max="7703" width="2" style="130" customWidth="1"/>
    <col min="7704" max="7704" width="13.28515625" style="130" customWidth="1"/>
    <col min="7705" max="7705" width="11.42578125" style="130" customWidth="1"/>
    <col min="7706" max="7706" width="13.140625" style="130" customWidth="1"/>
    <col min="7707" max="7707" width="8.7109375" style="130" bestFit="1" customWidth="1"/>
    <col min="7708" max="7708" width="37.5703125" style="130" customWidth="1"/>
    <col min="7709" max="7709" width="13.140625" style="130" customWidth="1"/>
    <col min="7710" max="7710" width="12.85546875" style="130" customWidth="1"/>
    <col min="7711" max="7711" width="16.7109375" style="130" customWidth="1"/>
    <col min="7712" max="7953" width="6.85546875" style="130" customWidth="1"/>
    <col min="7954" max="7954" width="1" style="130" customWidth="1"/>
    <col min="7955" max="7955" width="8.28515625" style="130" customWidth="1"/>
    <col min="7956" max="7956" width="28.28515625" style="130" customWidth="1"/>
    <col min="7957" max="7957" width="3" style="130" customWidth="1"/>
    <col min="7958" max="7958" width="6.140625" style="130" customWidth="1"/>
    <col min="7959" max="7959" width="2" style="130" customWidth="1"/>
    <col min="7960" max="7960" width="13.28515625" style="130" customWidth="1"/>
    <col min="7961" max="7961" width="11.42578125" style="130" customWidth="1"/>
    <col min="7962" max="7962" width="13.140625" style="130" customWidth="1"/>
    <col min="7963" max="7963" width="8.7109375" style="130" bestFit="1" customWidth="1"/>
    <col min="7964" max="7964" width="37.5703125" style="130" customWidth="1"/>
    <col min="7965" max="7965" width="13.140625" style="130" customWidth="1"/>
    <col min="7966" max="7966" width="12.85546875" style="130" customWidth="1"/>
    <col min="7967" max="7967" width="16.7109375" style="130" customWidth="1"/>
    <col min="7968" max="8209" width="6.85546875" style="130" customWidth="1"/>
    <col min="8210" max="8210" width="1" style="130" customWidth="1"/>
    <col min="8211" max="8211" width="8.28515625" style="130" customWidth="1"/>
    <col min="8212" max="8212" width="28.28515625" style="130" customWidth="1"/>
    <col min="8213" max="8213" width="3" style="130" customWidth="1"/>
    <col min="8214" max="8214" width="6.140625" style="130" customWidth="1"/>
    <col min="8215" max="8215" width="2" style="130" customWidth="1"/>
    <col min="8216" max="8216" width="13.28515625" style="130" customWidth="1"/>
    <col min="8217" max="8217" width="11.42578125" style="130" customWidth="1"/>
    <col min="8218" max="8218" width="13.140625" style="130" customWidth="1"/>
    <col min="8219" max="8219" width="8.7109375" style="130" bestFit="1" customWidth="1"/>
    <col min="8220" max="8220" width="37.5703125" style="130" customWidth="1"/>
    <col min="8221" max="8221" width="13.140625" style="130" customWidth="1"/>
    <col min="8222" max="8222" width="12.85546875" style="130" customWidth="1"/>
    <col min="8223" max="8223" width="16.7109375" style="130" customWidth="1"/>
    <col min="8224" max="8465" width="6.85546875" style="130" customWidth="1"/>
    <col min="8466" max="8466" width="1" style="130" customWidth="1"/>
    <col min="8467" max="8467" width="8.28515625" style="130" customWidth="1"/>
    <col min="8468" max="8468" width="28.28515625" style="130" customWidth="1"/>
    <col min="8469" max="8469" width="3" style="130" customWidth="1"/>
    <col min="8470" max="8470" width="6.140625" style="130" customWidth="1"/>
    <col min="8471" max="8471" width="2" style="130" customWidth="1"/>
    <col min="8472" max="8472" width="13.28515625" style="130" customWidth="1"/>
    <col min="8473" max="8473" width="11.42578125" style="130" customWidth="1"/>
    <col min="8474" max="8474" width="13.140625" style="130" customWidth="1"/>
    <col min="8475" max="8475" width="8.7109375" style="130" bestFit="1" customWidth="1"/>
    <col min="8476" max="8476" width="37.5703125" style="130" customWidth="1"/>
    <col min="8477" max="8477" width="13.140625" style="130" customWidth="1"/>
    <col min="8478" max="8478" width="12.85546875" style="130" customWidth="1"/>
    <col min="8479" max="8479" width="16.7109375" style="130" customWidth="1"/>
    <col min="8480" max="8721" width="6.85546875" style="130" customWidth="1"/>
    <col min="8722" max="8722" width="1" style="130" customWidth="1"/>
    <col min="8723" max="8723" width="8.28515625" style="130" customWidth="1"/>
    <col min="8724" max="8724" width="28.28515625" style="130" customWidth="1"/>
    <col min="8725" max="8725" width="3" style="130" customWidth="1"/>
    <col min="8726" max="8726" width="6.140625" style="130" customWidth="1"/>
    <col min="8727" max="8727" width="2" style="130" customWidth="1"/>
    <col min="8728" max="8728" width="13.28515625" style="130" customWidth="1"/>
    <col min="8729" max="8729" width="11.42578125" style="130" customWidth="1"/>
    <col min="8730" max="8730" width="13.140625" style="130" customWidth="1"/>
    <col min="8731" max="8731" width="8.7109375" style="130" bestFit="1" customWidth="1"/>
    <col min="8732" max="8732" width="37.5703125" style="130" customWidth="1"/>
    <col min="8733" max="8733" width="13.140625" style="130" customWidth="1"/>
    <col min="8734" max="8734" width="12.85546875" style="130" customWidth="1"/>
    <col min="8735" max="8735" width="16.7109375" style="130" customWidth="1"/>
    <col min="8736" max="8977" width="6.85546875" style="130" customWidth="1"/>
    <col min="8978" max="8978" width="1" style="130" customWidth="1"/>
    <col min="8979" max="8979" width="8.28515625" style="130" customWidth="1"/>
    <col min="8980" max="8980" width="28.28515625" style="130" customWidth="1"/>
    <col min="8981" max="8981" width="3" style="130" customWidth="1"/>
    <col min="8982" max="8982" width="6.140625" style="130" customWidth="1"/>
    <col min="8983" max="8983" width="2" style="130" customWidth="1"/>
    <col min="8984" max="8984" width="13.28515625" style="130" customWidth="1"/>
    <col min="8985" max="8985" width="11.42578125" style="130" customWidth="1"/>
    <col min="8986" max="8986" width="13.140625" style="130" customWidth="1"/>
    <col min="8987" max="8987" width="8.7109375" style="130" bestFit="1" customWidth="1"/>
    <col min="8988" max="8988" width="37.5703125" style="130" customWidth="1"/>
    <col min="8989" max="8989" width="13.140625" style="130" customWidth="1"/>
    <col min="8990" max="8990" width="12.85546875" style="130" customWidth="1"/>
    <col min="8991" max="8991" width="16.7109375" style="130" customWidth="1"/>
    <col min="8992" max="9233" width="6.85546875" style="130" customWidth="1"/>
    <col min="9234" max="9234" width="1" style="130" customWidth="1"/>
    <col min="9235" max="9235" width="8.28515625" style="130" customWidth="1"/>
    <col min="9236" max="9236" width="28.28515625" style="130" customWidth="1"/>
    <col min="9237" max="9237" width="3" style="130" customWidth="1"/>
    <col min="9238" max="9238" width="6.140625" style="130" customWidth="1"/>
    <col min="9239" max="9239" width="2" style="130" customWidth="1"/>
    <col min="9240" max="9240" width="13.28515625" style="130" customWidth="1"/>
    <col min="9241" max="9241" width="11.42578125" style="130" customWidth="1"/>
    <col min="9242" max="9242" width="13.140625" style="130" customWidth="1"/>
    <col min="9243" max="9243" width="8.7109375" style="130" bestFit="1" customWidth="1"/>
    <col min="9244" max="9244" width="37.5703125" style="130" customWidth="1"/>
    <col min="9245" max="9245" width="13.140625" style="130" customWidth="1"/>
    <col min="9246" max="9246" width="12.85546875" style="130" customWidth="1"/>
    <col min="9247" max="9247" width="16.7109375" style="130" customWidth="1"/>
    <col min="9248" max="9489" width="6.85546875" style="130" customWidth="1"/>
    <col min="9490" max="9490" width="1" style="130" customWidth="1"/>
    <col min="9491" max="9491" width="8.28515625" style="130" customWidth="1"/>
    <col min="9492" max="9492" width="28.28515625" style="130" customWidth="1"/>
    <col min="9493" max="9493" width="3" style="130" customWidth="1"/>
    <col min="9494" max="9494" width="6.140625" style="130" customWidth="1"/>
    <col min="9495" max="9495" width="2" style="130" customWidth="1"/>
    <col min="9496" max="9496" width="13.28515625" style="130" customWidth="1"/>
    <col min="9497" max="9497" width="11.42578125" style="130" customWidth="1"/>
    <col min="9498" max="9498" width="13.140625" style="130" customWidth="1"/>
    <col min="9499" max="9499" width="8.7109375" style="130" bestFit="1" customWidth="1"/>
    <col min="9500" max="9500" width="37.5703125" style="130" customWidth="1"/>
    <col min="9501" max="9501" width="13.140625" style="130" customWidth="1"/>
    <col min="9502" max="9502" width="12.85546875" style="130" customWidth="1"/>
    <col min="9503" max="9503" width="16.7109375" style="130" customWidth="1"/>
    <col min="9504" max="9745" width="6.85546875" style="130" customWidth="1"/>
    <col min="9746" max="9746" width="1" style="130" customWidth="1"/>
    <col min="9747" max="9747" width="8.28515625" style="130" customWidth="1"/>
    <col min="9748" max="9748" width="28.28515625" style="130" customWidth="1"/>
    <col min="9749" max="9749" width="3" style="130" customWidth="1"/>
    <col min="9750" max="9750" width="6.140625" style="130" customWidth="1"/>
    <col min="9751" max="9751" width="2" style="130" customWidth="1"/>
    <col min="9752" max="9752" width="13.28515625" style="130" customWidth="1"/>
    <col min="9753" max="9753" width="11.42578125" style="130" customWidth="1"/>
    <col min="9754" max="9754" width="13.140625" style="130" customWidth="1"/>
    <col min="9755" max="9755" width="8.7109375" style="130" bestFit="1" customWidth="1"/>
    <col min="9756" max="9756" width="37.5703125" style="130" customWidth="1"/>
    <col min="9757" max="9757" width="13.140625" style="130" customWidth="1"/>
    <col min="9758" max="9758" width="12.85546875" style="130" customWidth="1"/>
    <col min="9759" max="9759" width="16.7109375" style="130" customWidth="1"/>
    <col min="9760" max="10001" width="6.85546875" style="130" customWidth="1"/>
    <col min="10002" max="10002" width="1" style="130" customWidth="1"/>
    <col min="10003" max="10003" width="8.28515625" style="130" customWidth="1"/>
    <col min="10004" max="10004" width="28.28515625" style="130" customWidth="1"/>
    <col min="10005" max="10005" width="3" style="130" customWidth="1"/>
    <col min="10006" max="10006" width="6.140625" style="130" customWidth="1"/>
    <col min="10007" max="10007" width="2" style="130" customWidth="1"/>
    <col min="10008" max="10008" width="13.28515625" style="130" customWidth="1"/>
    <col min="10009" max="10009" width="11.42578125" style="130" customWidth="1"/>
    <col min="10010" max="10010" width="13.140625" style="130" customWidth="1"/>
    <col min="10011" max="10011" width="8.7109375" style="130" bestFit="1" customWidth="1"/>
    <col min="10012" max="10012" width="37.5703125" style="130" customWidth="1"/>
    <col min="10013" max="10013" width="13.140625" style="130" customWidth="1"/>
    <col min="10014" max="10014" width="12.85546875" style="130" customWidth="1"/>
    <col min="10015" max="10015" width="16.7109375" style="130" customWidth="1"/>
    <col min="10016" max="10257" width="6.85546875" style="130" customWidth="1"/>
    <col min="10258" max="10258" width="1" style="130" customWidth="1"/>
    <col min="10259" max="10259" width="8.28515625" style="130" customWidth="1"/>
    <col min="10260" max="10260" width="28.28515625" style="130" customWidth="1"/>
    <col min="10261" max="10261" width="3" style="130" customWidth="1"/>
    <col min="10262" max="10262" width="6.140625" style="130" customWidth="1"/>
    <col min="10263" max="10263" width="2" style="130" customWidth="1"/>
    <col min="10264" max="10264" width="13.28515625" style="130" customWidth="1"/>
    <col min="10265" max="10265" width="11.42578125" style="130" customWidth="1"/>
    <col min="10266" max="10266" width="13.140625" style="130" customWidth="1"/>
    <col min="10267" max="10267" width="8.7109375" style="130" bestFit="1" customWidth="1"/>
    <col min="10268" max="10268" width="37.5703125" style="130" customWidth="1"/>
    <col min="10269" max="10269" width="13.140625" style="130" customWidth="1"/>
    <col min="10270" max="10270" width="12.85546875" style="130" customWidth="1"/>
    <col min="10271" max="10271" width="16.7109375" style="130" customWidth="1"/>
    <col min="10272" max="10513" width="6.85546875" style="130" customWidth="1"/>
    <col min="10514" max="10514" width="1" style="130" customWidth="1"/>
    <col min="10515" max="10515" width="8.28515625" style="130" customWidth="1"/>
    <col min="10516" max="10516" width="28.28515625" style="130" customWidth="1"/>
    <col min="10517" max="10517" width="3" style="130" customWidth="1"/>
    <col min="10518" max="10518" width="6.140625" style="130" customWidth="1"/>
    <col min="10519" max="10519" width="2" style="130" customWidth="1"/>
    <col min="10520" max="10520" width="13.28515625" style="130" customWidth="1"/>
    <col min="10521" max="10521" width="11.42578125" style="130" customWidth="1"/>
    <col min="10522" max="10522" width="13.140625" style="130" customWidth="1"/>
    <col min="10523" max="10523" width="8.7109375" style="130" bestFit="1" customWidth="1"/>
    <col min="10524" max="10524" width="37.5703125" style="130" customWidth="1"/>
    <col min="10525" max="10525" width="13.140625" style="130" customWidth="1"/>
    <col min="10526" max="10526" width="12.85546875" style="130" customWidth="1"/>
    <col min="10527" max="10527" width="16.7109375" style="130" customWidth="1"/>
    <col min="10528" max="10769" width="6.85546875" style="130" customWidth="1"/>
    <col min="10770" max="10770" width="1" style="130" customWidth="1"/>
    <col min="10771" max="10771" width="8.28515625" style="130" customWidth="1"/>
    <col min="10772" max="10772" width="28.28515625" style="130" customWidth="1"/>
    <col min="10773" max="10773" width="3" style="130" customWidth="1"/>
    <col min="10774" max="10774" width="6.140625" style="130" customWidth="1"/>
    <col min="10775" max="10775" width="2" style="130" customWidth="1"/>
    <col min="10776" max="10776" width="13.28515625" style="130" customWidth="1"/>
    <col min="10777" max="10777" width="11.42578125" style="130" customWidth="1"/>
    <col min="10778" max="10778" width="13.140625" style="130" customWidth="1"/>
    <col min="10779" max="10779" width="8.7109375" style="130" bestFit="1" customWidth="1"/>
    <col min="10780" max="10780" width="37.5703125" style="130" customWidth="1"/>
    <col min="10781" max="10781" width="13.140625" style="130" customWidth="1"/>
    <col min="10782" max="10782" width="12.85546875" style="130" customWidth="1"/>
    <col min="10783" max="10783" width="16.7109375" style="130" customWidth="1"/>
    <col min="10784" max="11025" width="6.85546875" style="130" customWidth="1"/>
    <col min="11026" max="11026" width="1" style="130" customWidth="1"/>
    <col min="11027" max="11027" width="8.28515625" style="130" customWidth="1"/>
    <col min="11028" max="11028" width="28.28515625" style="130" customWidth="1"/>
    <col min="11029" max="11029" width="3" style="130" customWidth="1"/>
    <col min="11030" max="11030" width="6.140625" style="130" customWidth="1"/>
    <col min="11031" max="11031" width="2" style="130" customWidth="1"/>
    <col min="11032" max="11032" width="13.28515625" style="130" customWidth="1"/>
    <col min="11033" max="11033" width="11.42578125" style="130" customWidth="1"/>
    <col min="11034" max="11034" width="13.140625" style="130" customWidth="1"/>
    <col min="11035" max="11035" width="8.7109375" style="130" bestFit="1" customWidth="1"/>
    <col min="11036" max="11036" width="37.5703125" style="130" customWidth="1"/>
    <col min="11037" max="11037" width="13.140625" style="130" customWidth="1"/>
    <col min="11038" max="11038" width="12.85546875" style="130" customWidth="1"/>
    <col min="11039" max="11039" width="16.7109375" style="130" customWidth="1"/>
    <col min="11040" max="11281" width="6.85546875" style="130" customWidth="1"/>
    <col min="11282" max="11282" width="1" style="130" customWidth="1"/>
    <col min="11283" max="11283" width="8.28515625" style="130" customWidth="1"/>
    <col min="11284" max="11284" width="28.28515625" style="130" customWidth="1"/>
    <col min="11285" max="11285" width="3" style="130" customWidth="1"/>
    <col min="11286" max="11286" width="6.140625" style="130" customWidth="1"/>
    <col min="11287" max="11287" width="2" style="130" customWidth="1"/>
    <col min="11288" max="11288" width="13.28515625" style="130" customWidth="1"/>
    <col min="11289" max="11289" width="11.42578125" style="130" customWidth="1"/>
    <col min="11290" max="11290" width="13.140625" style="130" customWidth="1"/>
    <col min="11291" max="11291" width="8.7109375" style="130" bestFit="1" customWidth="1"/>
    <col min="11292" max="11292" width="37.5703125" style="130" customWidth="1"/>
    <col min="11293" max="11293" width="13.140625" style="130" customWidth="1"/>
    <col min="11294" max="11294" width="12.85546875" style="130" customWidth="1"/>
    <col min="11295" max="11295" width="16.7109375" style="130" customWidth="1"/>
    <col min="11296" max="11537" width="6.85546875" style="130" customWidth="1"/>
    <col min="11538" max="11538" width="1" style="130" customWidth="1"/>
    <col min="11539" max="11539" width="8.28515625" style="130" customWidth="1"/>
    <col min="11540" max="11540" width="28.28515625" style="130" customWidth="1"/>
    <col min="11541" max="11541" width="3" style="130" customWidth="1"/>
    <col min="11542" max="11542" width="6.140625" style="130" customWidth="1"/>
    <col min="11543" max="11543" width="2" style="130" customWidth="1"/>
    <col min="11544" max="11544" width="13.28515625" style="130" customWidth="1"/>
    <col min="11545" max="11545" width="11.42578125" style="130" customWidth="1"/>
    <col min="11546" max="11546" width="13.140625" style="130" customWidth="1"/>
    <col min="11547" max="11547" width="8.7109375" style="130" bestFit="1" customWidth="1"/>
    <col min="11548" max="11548" width="37.5703125" style="130" customWidth="1"/>
    <col min="11549" max="11549" width="13.140625" style="130" customWidth="1"/>
    <col min="11550" max="11550" width="12.85546875" style="130" customWidth="1"/>
    <col min="11551" max="11551" width="16.7109375" style="130" customWidth="1"/>
    <col min="11552" max="11793" width="6.85546875" style="130" customWidth="1"/>
    <col min="11794" max="11794" width="1" style="130" customWidth="1"/>
    <col min="11795" max="11795" width="8.28515625" style="130" customWidth="1"/>
    <col min="11796" max="11796" width="28.28515625" style="130" customWidth="1"/>
    <col min="11797" max="11797" width="3" style="130" customWidth="1"/>
    <col min="11798" max="11798" width="6.140625" style="130" customWidth="1"/>
    <col min="11799" max="11799" width="2" style="130" customWidth="1"/>
    <col min="11800" max="11800" width="13.28515625" style="130" customWidth="1"/>
    <col min="11801" max="11801" width="11.42578125" style="130" customWidth="1"/>
    <col min="11802" max="11802" width="13.140625" style="130" customWidth="1"/>
    <col min="11803" max="11803" width="8.7109375" style="130" bestFit="1" customWidth="1"/>
    <col min="11804" max="11804" width="37.5703125" style="130" customWidth="1"/>
    <col min="11805" max="11805" width="13.140625" style="130" customWidth="1"/>
    <col min="11806" max="11806" width="12.85546875" style="130" customWidth="1"/>
    <col min="11807" max="11807" width="16.7109375" style="130" customWidth="1"/>
    <col min="11808" max="12049" width="6.85546875" style="130" customWidth="1"/>
    <col min="12050" max="12050" width="1" style="130" customWidth="1"/>
    <col min="12051" max="12051" width="8.28515625" style="130" customWidth="1"/>
    <col min="12052" max="12052" width="28.28515625" style="130" customWidth="1"/>
    <col min="12053" max="12053" width="3" style="130" customWidth="1"/>
    <col min="12054" max="12054" width="6.140625" style="130" customWidth="1"/>
    <col min="12055" max="12055" width="2" style="130" customWidth="1"/>
    <col min="12056" max="12056" width="13.28515625" style="130" customWidth="1"/>
    <col min="12057" max="12057" width="11.42578125" style="130" customWidth="1"/>
    <col min="12058" max="12058" width="13.140625" style="130" customWidth="1"/>
    <col min="12059" max="12059" width="8.7109375" style="130" bestFit="1" customWidth="1"/>
    <col min="12060" max="12060" width="37.5703125" style="130" customWidth="1"/>
    <col min="12061" max="12061" width="13.140625" style="130" customWidth="1"/>
    <col min="12062" max="12062" width="12.85546875" style="130" customWidth="1"/>
    <col min="12063" max="12063" width="16.7109375" style="130" customWidth="1"/>
    <col min="12064" max="12305" width="6.85546875" style="130" customWidth="1"/>
    <col min="12306" max="12306" width="1" style="130" customWidth="1"/>
    <col min="12307" max="12307" width="8.28515625" style="130" customWidth="1"/>
    <col min="12308" max="12308" width="28.28515625" style="130" customWidth="1"/>
    <col min="12309" max="12309" width="3" style="130" customWidth="1"/>
    <col min="12310" max="12310" width="6.140625" style="130" customWidth="1"/>
    <col min="12311" max="12311" width="2" style="130" customWidth="1"/>
    <col min="12312" max="12312" width="13.28515625" style="130" customWidth="1"/>
    <col min="12313" max="12313" width="11.42578125" style="130" customWidth="1"/>
    <col min="12314" max="12314" width="13.140625" style="130" customWidth="1"/>
    <col min="12315" max="12315" width="8.7109375" style="130" bestFit="1" customWidth="1"/>
    <col min="12316" max="12316" width="37.5703125" style="130" customWidth="1"/>
    <col min="12317" max="12317" width="13.140625" style="130" customWidth="1"/>
    <col min="12318" max="12318" width="12.85546875" style="130" customWidth="1"/>
    <col min="12319" max="12319" width="16.7109375" style="130" customWidth="1"/>
    <col min="12320" max="12561" width="6.85546875" style="130" customWidth="1"/>
    <col min="12562" max="12562" width="1" style="130" customWidth="1"/>
    <col min="12563" max="12563" width="8.28515625" style="130" customWidth="1"/>
    <col min="12564" max="12564" width="28.28515625" style="130" customWidth="1"/>
    <col min="12565" max="12565" width="3" style="130" customWidth="1"/>
    <col min="12566" max="12566" width="6.140625" style="130" customWidth="1"/>
    <col min="12567" max="12567" width="2" style="130" customWidth="1"/>
    <col min="12568" max="12568" width="13.28515625" style="130" customWidth="1"/>
    <col min="12569" max="12569" width="11.42578125" style="130" customWidth="1"/>
    <col min="12570" max="12570" width="13.140625" style="130" customWidth="1"/>
    <col min="12571" max="12571" width="8.7109375" style="130" bestFit="1" customWidth="1"/>
    <col min="12572" max="12572" width="37.5703125" style="130" customWidth="1"/>
    <col min="12573" max="12573" width="13.140625" style="130" customWidth="1"/>
    <col min="12574" max="12574" width="12.85546875" style="130" customWidth="1"/>
    <col min="12575" max="12575" width="16.7109375" style="130" customWidth="1"/>
    <col min="12576" max="12817" width="6.85546875" style="130" customWidth="1"/>
    <col min="12818" max="12818" width="1" style="130" customWidth="1"/>
    <col min="12819" max="12819" width="8.28515625" style="130" customWidth="1"/>
    <col min="12820" max="12820" width="28.28515625" style="130" customWidth="1"/>
    <col min="12821" max="12821" width="3" style="130" customWidth="1"/>
    <col min="12822" max="12822" width="6.140625" style="130" customWidth="1"/>
    <col min="12823" max="12823" width="2" style="130" customWidth="1"/>
    <col min="12824" max="12824" width="13.28515625" style="130" customWidth="1"/>
    <col min="12825" max="12825" width="11.42578125" style="130" customWidth="1"/>
    <col min="12826" max="12826" width="13.140625" style="130" customWidth="1"/>
    <col min="12827" max="12827" width="8.7109375" style="130" bestFit="1" customWidth="1"/>
    <col min="12828" max="12828" width="37.5703125" style="130" customWidth="1"/>
    <col min="12829" max="12829" width="13.140625" style="130" customWidth="1"/>
    <col min="12830" max="12830" width="12.85546875" style="130" customWidth="1"/>
    <col min="12831" max="12831" width="16.7109375" style="130" customWidth="1"/>
    <col min="12832" max="13073" width="6.85546875" style="130" customWidth="1"/>
    <col min="13074" max="13074" width="1" style="130" customWidth="1"/>
    <col min="13075" max="13075" width="8.28515625" style="130" customWidth="1"/>
    <col min="13076" max="13076" width="28.28515625" style="130" customWidth="1"/>
    <col min="13077" max="13077" width="3" style="130" customWidth="1"/>
    <col min="13078" max="13078" width="6.140625" style="130" customWidth="1"/>
    <col min="13079" max="13079" width="2" style="130" customWidth="1"/>
    <col min="13080" max="13080" width="13.28515625" style="130" customWidth="1"/>
    <col min="13081" max="13081" width="11.42578125" style="130" customWidth="1"/>
    <col min="13082" max="13082" width="13.140625" style="130" customWidth="1"/>
    <col min="13083" max="13083" width="8.7109375" style="130" bestFit="1" customWidth="1"/>
    <col min="13084" max="13084" width="37.5703125" style="130" customWidth="1"/>
    <col min="13085" max="13085" width="13.140625" style="130" customWidth="1"/>
    <col min="13086" max="13086" width="12.85546875" style="130" customWidth="1"/>
    <col min="13087" max="13087" width="16.7109375" style="130" customWidth="1"/>
    <col min="13088" max="13329" width="6.85546875" style="130" customWidth="1"/>
    <col min="13330" max="13330" width="1" style="130" customWidth="1"/>
    <col min="13331" max="13331" width="8.28515625" style="130" customWidth="1"/>
    <col min="13332" max="13332" width="28.28515625" style="130" customWidth="1"/>
    <col min="13333" max="13333" width="3" style="130" customWidth="1"/>
    <col min="13334" max="13334" width="6.140625" style="130" customWidth="1"/>
    <col min="13335" max="13335" width="2" style="130" customWidth="1"/>
    <col min="13336" max="13336" width="13.28515625" style="130" customWidth="1"/>
    <col min="13337" max="13337" width="11.42578125" style="130" customWidth="1"/>
    <col min="13338" max="13338" width="13.140625" style="130" customWidth="1"/>
    <col min="13339" max="13339" width="8.7109375" style="130" bestFit="1" customWidth="1"/>
    <col min="13340" max="13340" width="37.5703125" style="130" customWidth="1"/>
    <col min="13341" max="13341" width="13.140625" style="130" customWidth="1"/>
    <col min="13342" max="13342" width="12.85546875" style="130" customWidth="1"/>
    <col min="13343" max="13343" width="16.7109375" style="130" customWidth="1"/>
    <col min="13344" max="13585" width="6.85546875" style="130" customWidth="1"/>
    <col min="13586" max="13586" width="1" style="130" customWidth="1"/>
    <col min="13587" max="13587" width="8.28515625" style="130" customWidth="1"/>
    <col min="13588" max="13588" width="28.28515625" style="130" customWidth="1"/>
    <col min="13589" max="13589" width="3" style="130" customWidth="1"/>
    <col min="13590" max="13590" width="6.140625" style="130" customWidth="1"/>
    <col min="13591" max="13591" width="2" style="130" customWidth="1"/>
    <col min="13592" max="13592" width="13.28515625" style="130" customWidth="1"/>
    <col min="13593" max="13593" width="11.42578125" style="130" customWidth="1"/>
    <col min="13594" max="13594" width="13.140625" style="130" customWidth="1"/>
    <col min="13595" max="13595" width="8.7109375" style="130" bestFit="1" customWidth="1"/>
    <col min="13596" max="13596" width="37.5703125" style="130" customWidth="1"/>
    <col min="13597" max="13597" width="13.140625" style="130" customWidth="1"/>
    <col min="13598" max="13598" width="12.85546875" style="130" customWidth="1"/>
    <col min="13599" max="13599" width="16.7109375" style="130" customWidth="1"/>
    <col min="13600" max="13841" width="6.85546875" style="130" customWidth="1"/>
    <col min="13842" max="13842" width="1" style="130" customWidth="1"/>
    <col min="13843" max="13843" width="8.28515625" style="130" customWidth="1"/>
    <col min="13844" max="13844" width="28.28515625" style="130" customWidth="1"/>
    <col min="13845" max="13845" width="3" style="130" customWidth="1"/>
    <col min="13846" max="13846" width="6.140625" style="130" customWidth="1"/>
    <col min="13847" max="13847" width="2" style="130" customWidth="1"/>
    <col min="13848" max="13848" width="13.28515625" style="130" customWidth="1"/>
    <col min="13849" max="13849" width="11.42578125" style="130" customWidth="1"/>
    <col min="13850" max="13850" width="13.140625" style="130" customWidth="1"/>
    <col min="13851" max="13851" width="8.7109375" style="130" bestFit="1" customWidth="1"/>
    <col min="13852" max="13852" width="37.5703125" style="130" customWidth="1"/>
    <col min="13853" max="13853" width="13.140625" style="130" customWidth="1"/>
    <col min="13854" max="13854" width="12.85546875" style="130" customWidth="1"/>
    <col min="13855" max="13855" width="16.7109375" style="130" customWidth="1"/>
    <col min="13856" max="14097" width="6.85546875" style="130" customWidth="1"/>
    <col min="14098" max="14098" width="1" style="130" customWidth="1"/>
    <col min="14099" max="14099" width="8.28515625" style="130" customWidth="1"/>
    <col min="14100" max="14100" width="28.28515625" style="130" customWidth="1"/>
    <col min="14101" max="14101" width="3" style="130" customWidth="1"/>
    <col min="14102" max="14102" width="6.140625" style="130" customWidth="1"/>
    <col min="14103" max="14103" width="2" style="130" customWidth="1"/>
    <col min="14104" max="14104" width="13.28515625" style="130" customWidth="1"/>
    <col min="14105" max="14105" width="11.42578125" style="130" customWidth="1"/>
    <col min="14106" max="14106" width="13.140625" style="130" customWidth="1"/>
    <col min="14107" max="14107" width="8.7109375" style="130" bestFit="1" customWidth="1"/>
    <col min="14108" max="14108" width="37.5703125" style="130" customWidth="1"/>
    <col min="14109" max="14109" width="13.140625" style="130" customWidth="1"/>
    <col min="14110" max="14110" width="12.85546875" style="130" customWidth="1"/>
    <col min="14111" max="14111" width="16.7109375" style="130" customWidth="1"/>
    <col min="14112" max="14353" width="6.85546875" style="130" customWidth="1"/>
    <col min="14354" max="14354" width="1" style="130" customWidth="1"/>
    <col min="14355" max="14355" width="8.28515625" style="130" customWidth="1"/>
    <col min="14356" max="14356" width="28.28515625" style="130" customWidth="1"/>
    <col min="14357" max="14357" width="3" style="130" customWidth="1"/>
    <col min="14358" max="14358" width="6.140625" style="130" customWidth="1"/>
    <col min="14359" max="14359" width="2" style="130" customWidth="1"/>
    <col min="14360" max="14360" width="13.28515625" style="130" customWidth="1"/>
    <col min="14361" max="14361" width="11.42578125" style="130" customWidth="1"/>
    <col min="14362" max="14362" width="13.140625" style="130" customWidth="1"/>
    <col min="14363" max="14363" width="8.7109375" style="130" bestFit="1" customWidth="1"/>
    <col min="14364" max="14364" width="37.5703125" style="130" customWidth="1"/>
    <col min="14365" max="14365" width="13.140625" style="130" customWidth="1"/>
    <col min="14366" max="14366" width="12.85546875" style="130" customWidth="1"/>
    <col min="14367" max="14367" width="16.7109375" style="130" customWidth="1"/>
    <col min="14368" max="14609" width="6.85546875" style="130" customWidth="1"/>
    <col min="14610" max="14610" width="1" style="130" customWidth="1"/>
    <col min="14611" max="14611" width="8.28515625" style="130" customWidth="1"/>
    <col min="14612" max="14612" width="28.28515625" style="130" customWidth="1"/>
    <col min="14613" max="14613" width="3" style="130" customWidth="1"/>
    <col min="14614" max="14614" width="6.140625" style="130" customWidth="1"/>
    <col min="14615" max="14615" width="2" style="130" customWidth="1"/>
    <col min="14616" max="14616" width="13.28515625" style="130" customWidth="1"/>
    <col min="14617" max="14617" width="11.42578125" style="130" customWidth="1"/>
    <col min="14618" max="14618" width="13.140625" style="130" customWidth="1"/>
    <col min="14619" max="14619" width="8.7109375" style="130" bestFit="1" customWidth="1"/>
    <col min="14620" max="14620" width="37.5703125" style="130" customWidth="1"/>
    <col min="14621" max="14621" width="13.140625" style="130" customWidth="1"/>
    <col min="14622" max="14622" width="12.85546875" style="130" customWidth="1"/>
    <col min="14623" max="14623" width="16.7109375" style="130" customWidth="1"/>
    <col min="14624" max="14865" width="6.85546875" style="130" customWidth="1"/>
    <col min="14866" max="14866" width="1" style="130" customWidth="1"/>
    <col min="14867" max="14867" width="8.28515625" style="130" customWidth="1"/>
    <col min="14868" max="14868" width="28.28515625" style="130" customWidth="1"/>
    <col min="14869" max="14869" width="3" style="130" customWidth="1"/>
    <col min="14870" max="14870" width="6.140625" style="130" customWidth="1"/>
    <col min="14871" max="14871" width="2" style="130" customWidth="1"/>
    <col min="14872" max="14872" width="13.28515625" style="130" customWidth="1"/>
    <col min="14873" max="14873" width="11.42578125" style="130" customWidth="1"/>
    <col min="14874" max="14874" width="13.140625" style="130" customWidth="1"/>
    <col min="14875" max="14875" width="8.7109375" style="130" bestFit="1" customWidth="1"/>
    <col min="14876" max="14876" width="37.5703125" style="130" customWidth="1"/>
    <col min="14877" max="14877" width="13.140625" style="130" customWidth="1"/>
    <col min="14878" max="14878" width="12.85546875" style="130" customWidth="1"/>
    <col min="14879" max="14879" width="16.7109375" style="130" customWidth="1"/>
    <col min="14880" max="15121" width="6.85546875" style="130" customWidth="1"/>
    <col min="15122" max="15122" width="1" style="130" customWidth="1"/>
    <col min="15123" max="15123" width="8.28515625" style="130" customWidth="1"/>
    <col min="15124" max="15124" width="28.28515625" style="130" customWidth="1"/>
    <col min="15125" max="15125" width="3" style="130" customWidth="1"/>
    <col min="15126" max="15126" width="6.140625" style="130" customWidth="1"/>
    <col min="15127" max="15127" width="2" style="130" customWidth="1"/>
    <col min="15128" max="15128" width="13.28515625" style="130" customWidth="1"/>
    <col min="15129" max="15129" width="11.42578125" style="130" customWidth="1"/>
    <col min="15130" max="15130" width="13.140625" style="130" customWidth="1"/>
    <col min="15131" max="15131" width="8.7109375" style="130" bestFit="1" customWidth="1"/>
    <col min="15132" max="15132" width="37.5703125" style="130" customWidth="1"/>
    <col min="15133" max="15133" width="13.140625" style="130" customWidth="1"/>
    <col min="15134" max="15134" width="12.85546875" style="130" customWidth="1"/>
    <col min="15135" max="15135" width="16.7109375" style="130" customWidth="1"/>
    <col min="15136" max="15377" width="6.85546875" style="130" customWidth="1"/>
    <col min="15378" max="15378" width="1" style="130" customWidth="1"/>
    <col min="15379" max="15379" width="8.28515625" style="130" customWidth="1"/>
    <col min="15380" max="15380" width="28.28515625" style="130" customWidth="1"/>
    <col min="15381" max="15381" width="3" style="130" customWidth="1"/>
    <col min="15382" max="15382" width="6.140625" style="130" customWidth="1"/>
    <col min="15383" max="15383" width="2" style="130" customWidth="1"/>
    <col min="15384" max="15384" width="13.28515625" style="130" customWidth="1"/>
    <col min="15385" max="15385" width="11.42578125" style="130" customWidth="1"/>
    <col min="15386" max="15386" width="13.140625" style="130" customWidth="1"/>
    <col min="15387" max="15387" width="8.7109375" style="130" bestFit="1" customWidth="1"/>
    <col min="15388" max="15388" width="37.5703125" style="130" customWidth="1"/>
    <col min="15389" max="15389" width="13.140625" style="130" customWidth="1"/>
    <col min="15390" max="15390" width="12.85546875" style="130" customWidth="1"/>
    <col min="15391" max="15391" width="16.7109375" style="130" customWidth="1"/>
    <col min="15392" max="15633" width="6.85546875" style="130" customWidth="1"/>
    <col min="15634" max="15634" width="1" style="130" customWidth="1"/>
    <col min="15635" max="15635" width="8.28515625" style="130" customWidth="1"/>
    <col min="15636" max="15636" width="28.28515625" style="130" customWidth="1"/>
    <col min="15637" max="15637" width="3" style="130" customWidth="1"/>
    <col min="15638" max="15638" width="6.140625" style="130" customWidth="1"/>
    <col min="15639" max="15639" width="2" style="130" customWidth="1"/>
    <col min="15640" max="15640" width="13.28515625" style="130" customWidth="1"/>
    <col min="15641" max="15641" width="11.42578125" style="130" customWidth="1"/>
    <col min="15642" max="15642" width="13.140625" style="130" customWidth="1"/>
    <col min="15643" max="15643" width="8.7109375" style="130" bestFit="1" customWidth="1"/>
    <col min="15644" max="15644" width="37.5703125" style="130" customWidth="1"/>
    <col min="15645" max="15645" width="13.140625" style="130" customWidth="1"/>
    <col min="15646" max="15646" width="12.85546875" style="130" customWidth="1"/>
    <col min="15647" max="15647" width="16.7109375" style="130" customWidth="1"/>
    <col min="15648" max="15889" width="6.85546875" style="130" customWidth="1"/>
    <col min="15890" max="15890" width="1" style="130" customWidth="1"/>
    <col min="15891" max="15891" width="8.28515625" style="130" customWidth="1"/>
    <col min="15892" max="15892" width="28.28515625" style="130" customWidth="1"/>
    <col min="15893" max="15893" width="3" style="130" customWidth="1"/>
    <col min="15894" max="15894" width="6.140625" style="130" customWidth="1"/>
    <col min="15895" max="15895" width="2" style="130" customWidth="1"/>
    <col min="15896" max="15896" width="13.28515625" style="130" customWidth="1"/>
    <col min="15897" max="15897" width="11.42578125" style="130" customWidth="1"/>
    <col min="15898" max="15898" width="13.140625" style="130" customWidth="1"/>
    <col min="15899" max="15899" width="8.7109375" style="130" bestFit="1" customWidth="1"/>
    <col min="15900" max="15900" width="37.5703125" style="130" customWidth="1"/>
    <col min="15901" max="15901" width="13.140625" style="130" customWidth="1"/>
    <col min="15902" max="15902" width="12.85546875" style="130" customWidth="1"/>
    <col min="15903" max="15903" width="16.7109375" style="130" customWidth="1"/>
    <col min="15904" max="16384" width="6.85546875" style="130" customWidth="1"/>
  </cols>
  <sheetData>
    <row r="1" spans="1:4" s="109" customFormat="1" ht="12">
      <c r="B1" s="105"/>
      <c r="C1" s="126"/>
    </row>
    <row r="2" spans="1:4" s="109" customFormat="1" ht="15.75">
      <c r="A2" s="156" t="s">
        <v>780</v>
      </c>
      <c r="B2" s="156"/>
      <c r="C2" s="156"/>
    </row>
    <row r="3" spans="1:4" s="109" customFormat="1" ht="15.75">
      <c r="A3" s="156" t="s">
        <v>2177</v>
      </c>
      <c r="B3" s="156"/>
      <c r="C3" s="156"/>
    </row>
    <row r="4" spans="1:4" s="109" customFormat="1" ht="19.5" customHeight="1">
      <c r="A4" s="156" t="s">
        <v>2171</v>
      </c>
      <c r="B4" s="156"/>
      <c r="C4" s="156"/>
    </row>
    <row r="5" spans="1:4" s="109" customFormat="1" ht="9.75" customHeight="1">
      <c r="B5" s="105"/>
      <c r="C5" s="126"/>
    </row>
    <row r="6" spans="1:4" s="127" customFormat="1" ht="24" customHeight="1">
      <c r="A6" s="123" t="s">
        <v>781</v>
      </c>
      <c r="B6" s="124" t="s">
        <v>9</v>
      </c>
      <c r="C6" s="129" t="s">
        <v>1691</v>
      </c>
      <c r="D6" s="109"/>
    </row>
    <row r="7" spans="1:4" s="139" customFormat="1" ht="7.5" customHeight="1">
      <c r="A7" s="151"/>
      <c r="B7" s="152"/>
      <c r="C7" s="138"/>
      <c r="D7" s="109"/>
    </row>
    <row r="8" spans="1:4" outlineLevel="2">
      <c r="A8" s="135" t="s">
        <v>1817</v>
      </c>
      <c r="B8" s="141" t="s">
        <v>1872</v>
      </c>
      <c r="C8" s="128">
        <v>12511.58</v>
      </c>
      <c r="D8" s="109"/>
    </row>
    <row r="9" spans="1:4" outlineLevel="2">
      <c r="A9" s="31"/>
      <c r="B9" s="141" t="s">
        <v>1872</v>
      </c>
      <c r="C9" s="128">
        <v>6093.68</v>
      </c>
      <c r="D9" s="109"/>
    </row>
    <row r="10" spans="1:4" outlineLevel="2">
      <c r="A10" s="31"/>
      <c r="B10" s="141" t="s">
        <v>1872</v>
      </c>
      <c r="C10" s="128">
        <v>13585.45</v>
      </c>
      <c r="D10" s="109"/>
    </row>
    <row r="11" spans="1:4" ht="21" customHeight="1" outlineLevel="1">
      <c r="A11" s="31"/>
      <c r="B11" s="142" t="s">
        <v>2124</v>
      </c>
      <c r="C11" s="143">
        <f>SUBTOTAL(9,C8:C10)</f>
        <v>32190.710000000003</v>
      </c>
      <c r="D11" s="109"/>
    </row>
    <row r="12" spans="1:4" outlineLevel="2">
      <c r="A12" s="26" t="s">
        <v>1693</v>
      </c>
      <c r="B12" s="26" t="s">
        <v>1875</v>
      </c>
      <c r="C12" s="128">
        <v>2299.5</v>
      </c>
      <c r="D12" s="109"/>
    </row>
    <row r="13" spans="1:4" outlineLevel="2">
      <c r="A13" s="31"/>
      <c r="B13" s="141" t="s">
        <v>1876</v>
      </c>
      <c r="C13" s="128">
        <v>25179.53</v>
      </c>
      <c r="D13" s="109"/>
    </row>
    <row r="14" spans="1:4" outlineLevel="2">
      <c r="A14" s="31"/>
      <c r="B14" s="135" t="s">
        <v>1877</v>
      </c>
      <c r="C14" s="128">
        <v>28686.260000000002</v>
      </c>
      <c r="D14" s="109"/>
    </row>
    <row r="15" spans="1:4" outlineLevel="2">
      <c r="A15" s="31"/>
      <c r="B15" s="26" t="s">
        <v>1874</v>
      </c>
      <c r="C15" s="128">
        <v>28628.78</v>
      </c>
      <c r="D15" s="109"/>
    </row>
    <row r="16" spans="1:4" outlineLevel="2">
      <c r="A16" s="31"/>
      <c r="B16" s="26" t="s">
        <v>1878</v>
      </c>
      <c r="C16" s="128">
        <v>15469.89</v>
      </c>
    </row>
    <row r="17" spans="1:3" ht="21" customHeight="1" outlineLevel="1">
      <c r="A17" s="31"/>
      <c r="B17" s="142" t="s">
        <v>1774</v>
      </c>
      <c r="C17" s="143">
        <f>SUBTOTAL(9,C12:C16)</f>
        <v>100263.96</v>
      </c>
    </row>
    <row r="18" spans="1:3" outlineLevel="2">
      <c r="A18" s="135" t="s">
        <v>14</v>
      </c>
      <c r="B18" s="141" t="s">
        <v>2114</v>
      </c>
      <c r="C18" s="128">
        <v>48848.28</v>
      </c>
    </row>
    <row r="19" spans="1:3" outlineLevel="2">
      <c r="A19" s="31"/>
      <c r="B19" s="141" t="s">
        <v>2117</v>
      </c>
      <c r="C19" s="128">
        <v>8585.18</v>
      </c>
    </row>
    <row r="20" spans="1:3" outlineLevel="2">
      <c r="A20" s="31"/>
      <c r="B20" s="141" t="s">
        <v>2118</v>
      </c>
      <c r="C20" s="128">
        <v>2666.27</v>
      </c>
    </row>
    <row r="21" spans="1:3" ht="21" customHeight="1" outlineLevel="1">
      <c r="A21" s="31"/>
      <c r="B21" s="142" t="s">
        <v>1775</v>
      </c>
      <c r="C21" s="143">
        <f>SUBTOTAL(9,C18:C20)</f>
        <v>60099.729999999996</v>
      </c>
    </row>
    <row r="22" spans="1:3" outlineLevel="2">
      <c r="A22" s="26" t="s">
        <v>23</v>
      </c>
      <c r="B22" s="141" t="s">
        <v>1925</v>
      </c>
      <c r="C22" s="128">
        <v>3244.62</v>
      </c>
    </row>
    <row r="23" spans="1:3" outlineLevel="2">
      <c r="A23" s="31"/>
      <c r="B23" s="141" t="s">
        <v>1925</v>
      </c>
      <c r="C23" s="128">
        <v>2575.11</v>
      </c>
    </row>
    <row r="24" spans="1:3" outlineLevel="2">
      <c r="A24" s="31"/>
      <c r="B24" s="141" t="s">
        <v>1925</v>
      </c>
      <c r="C24" s="128">
        <v>2805.38</v>
      </c>
    </row>
    <row r="25" spans="1:3" outlineLevel="2">
      <c r="A25" s="31"/>
      <c r="B25" s="141" t="s">
        <v>1925</v>
      </c>
      <c r="C25" s="128">
        <v>3744.7000000000003</v>
      </c>
    </row>
    <row r="26" spans="1:3" outlineLevel="2">
      <c r="A26" s="31"/>
      <c r="B26" s="141" t="s">
        <v>1923</v>
      </c>
      <c r="C26" s="128">
        <v>26704.58</v>
      </c>
    </row>
    <row r="27" spans="1:3" outlineLevel="2">
      <c r="A27" s="31"/>
      <c r="B27" s="141" t="s">
        <v>1928</v>
      </c>
      <c r="C27" s="128">
        <v>2951.7200000000003</v>
      </c>
    </row>
    <row r="28" spans="1:3" ht="21" customHeight="1" outlineLevel="1">
      <c r="A28" s="31"/>
      <c r="B28" s="142" t="s">
        <v>2125</v>
      </c>
      <c r="C28" s="143">
        <f>SUBTOTAL(9,C22:C27)</f>
        <v>42026.11</v>
      </c>
    </row>
    <row r="29" spans="1:3" outlineLevel="2">
      <c r="A29" s="135" t="s">
        <v>1701</v>
      </c>
      <c r="B29" s="141" t="s">
        <v>1884</v>
      </c>
      <c r="C29" s="128">
        <v>15314.67</v>
      </c>
    </row>
    <row r="30" spans="1:3" outlineLevel="2">
      <c r="A30" s="31"/>
      <c r="B30" s="141" t="s">
        <v>1885</v>
      </c>
      <c r="C30" s="128">
        <v>312544.56</v>
      </c>
    </row>
    <row r="31" spans="1:3" outlineLevel="2">
      <c r="A31" s="31"/>
      <c r="B31" s="141" t="s">
        <v>1886</v>
      </c>
      <c r="C31" s="128">
        <v>59271.91</v>
      </c>
    </row>
    <row r="32" spans="1:3" ht="21" customHeight="1" outlineLevel="1">
      <c r="A32" s="31"/>
      <c r="B32" s="142" t="s">
        <v>1776</v>
      </c>
      <c r="C32" s="143">
        <f>SUBTOTAL(9,C29:C31)</f>
        <v>387131.14</v>
      </c>
    </row>
    <row r="33" spans="1:3" outlineLevel="2">
      <c r="A33" s="135" t="s">
        <v>43</v>
      </c>
      <c r="B33" s="153" t="s">
        <v>1890</v>
      </c>
      <c r="C33" s="128">
        <v>180266.84</v>
      </c>
    </row>
    <row r="34" spans="1:3" outlineLevel="2">
      <c r="A34" s="31"/>
      <c r="B34" s="144" t="s">
        <v>1887</v>
      </c>
      <c r="C34" s="128">
        <v>4184.53</v>
      </c>
    </row>
    <row r="35" spans="1:3" outlineLevel="2">
      <c r="A35" s="31"/>
      <c r="B35" s="144" t="s">
        <v>1702</v>
      </c>
      <c r="C35" s="128">
        <v>2686.7200000000003</v>
      </c>
    </row>
    <row r="36" spans="1:3" outlineLevel="2">
      <c r="A36" s="31"/>
      <c r="B36" s="154" t="s">
        <v>1889</v>
      </c>
      <c r="C36" s="128">
        <v>150182.35</v>
      </c>
    </row>
    <row r="37" spans="1:3" outlineLevel="2">
      <c r="A37" s="31"/>
      <c r="B37" s="144" t="s">
        <v>1694</v>
      </c>
      <c r="C37" s="128">
        <v>5157.88</v>
      </c>
    </row>
    <row r="38" spans="1:3" outlineLevel="2">
      <c r="A38" s="31"/>
      <c r="B38" s="153" t="s">
        <v>1818</v>
      </c>
      <c r="C38" s="128">
        <v>14392.43</v>
      </c>
    </row>
    <row r="39" spans="1:3" ht="21" customHeight="1" outlineLevel="1">
      <c r="A39" s="31"/>
      <c r="B39" s="142" t="s">
        <v>1777</v>
      </c>
      <c r="C39" s="143">
        <f>SUBTOTAL(9,C33:C38)</f>
        <v>356870.75</v>
      </c>
    </row>
    <row r="40" spans="1:3" outlineLevel="2">
      <c r="A40" s="135" t="s">
        <v>1695</v>
      </c>
      <c r="B40" s="141" t="s">
        <v>1703</v>
      </c>
      <c r="C40" s="128">
        <v>31940.06</v>
      </c>
    </row>
    <row r="41" spans="1:3" ht="21" customHeight="1" outlineLevel="1">
      <c r="A41" s="135"/>
      <c r="B41" s="142" t="s">
        <v>1778</v>
      </c>
      <c r="C41" s="143">
        <f>SUBTOTAL(9,C40:C40)</f>
        <v>31940.06</v>
      </c>
    </row>
    <row r="42" spans="1:3" outlineLevel="2">
      <c r="A42" s="135" t="s">
        <v>784</v>
      </c>
      <c r="B42" s="141" t="s">
        <v>785</v>
      </c>
      <c r="C42" s="128">
        <v>2801.66</v>
      </c>
    </row>
    <row r="43" spans="1:3" outlineLevel="2">
      <c r="A43" s="31"/>
      <c r="B43" s="141" t="s">
        <v>785</v>
      </c>
      <c r="C43" s="128">
        <v>5075.75</v>
      </c>
    </row>
    <row r="44" spans="1:3" outlineLevel="2">
      <c r="A44" s="31"/>
      <c r="B44" s="141" t="s">
        <v>785</v>
      </c>
      <c r="C44" s="128">
        <v>9853.41</v>
      </c>
    </row>
    <row r="45" spans="1:3" outlineLevel="2">
      <c r="A45" s="31"/>
      <c r="B45" s="141" t="s">
        <v>785</v>
      </c>
      <c r="C45" s="128">
        <v>2460.4700000000003</v>
      </c>
    </row>
    <row r="46" spans="1:3" outlineLevel="2">
      <c r="A46" s="31"/>
      <c r="B46" s="141" t="s">
        <v>785</v>
      </c>
      <c r="C46" s="128">
        <v>2253.5100000000002</v>
      </c>
    </row>
    <row r="47" spans="1:3" outlineLevel="2">
      <c r="A47" s="31"/>
      <c r="B47" s="141" t="s">
        <v>785</v>
      </c>
      <c r="C47" s="128">
        <v>5190.9000000000005</v>
      </c>
    </row>
    <row r="48" spans="1:3" outlineLevel="2">
      <c r="A48" s="31"/>
      <c r="B48" s="141" t="s">
        <v>785</v>
      </c>
      <c r="C48" s="128">
        <v>2762.67</v>
      </c>
    </row>
    <row r="49" spans="1:3" outlineLevel="2">
      <c r="A49" s="31"/>
      <c r="B49" s="141" t="s">
        <v>785</v>
      </c>
      <c r="C49" s="128">
        <v>2126.3200000000002</v>
      </c>
    </row>
    <row r="50" spans="1:3" outlineLevel="2">
      <c r="A50" s="31"/>
      <c r="B50" s="141" t="s">
        <v>785</v>
      </c>
      <c r="C50" s="128">
        <v>3089.2000000000003</v>
      </c>
    </row>
    <row r="51" spans="1:3" outlineLevel="2">
      <c r="A51" s="31"/>
      <c r="B51" s="141" t="s">
        <v>785</v>
      </c>
      <c r="C51" s="128">
        <v>2963.59</v>
      </c>
    </row>
    <row r="52" spans="1:3" outlineLevel="2">
      <c r="A52" s="31"/>
      <c r="B52" s="141" t="s">
        <v>785</v>
      </c>
      <c r="C52" s="128">
        <v>5338.4000000000005</v>
      </c>
    </row>
    <row r="53" spans="1:3" outlineLevel="2">
      <c r="A53" s="31"/>
      <c r="B53" s="141" t="s">
        <v>785</v>
      </c>
      <c r="C53" s="128">
        <v>3760.55</v>
      </c>
    </row>
    <row r="54" spans="1:3" outlineLevel="2">
      <c r="A54" s="31"/>
      <c r="B54" s="141" t="s">
        <v>785</v>
      </c>
      <c r="C54" s="128">
        <v>2065.41</v>
      </c>
    </row>
    <row r="55" spans="1:3" outlineLevel="2">
      <c r="A55" s="31"/>
      <c r="B55" s="141" t="s">
        <v>785</v>
      </c>
      <c r="C55" s="128">
        <v>5905.4000000000005</v>
      </c>
    </row>
    <row r="56" spans="1:3" outlineLevel="2">
      <c r="A56" s="31"/>
      <c r="B56" s="141" t="s">
        <v>785</v>
      </c>
      <c r="C56" s="128">
        <v>2721.46</v>
      </c>
    </row>
    <row r="57" spans="1:3" outlineLevel="2">
      <c r="A57" s="31"/>
      <c r="B57" s="141" t="s">
        <v>785</v>
      </c>
      <c r="C57" s="128">
        <v>2168.4299999999998</v>
      </c>
    </row>
    <row r="58" spans="1:3" outlineLevel="2">
      <c r="A58" s="31"/>
      <c r="B58" s="141" t="s">
        <v>785</v>
      </c>
      <c r="C58" s="128">
        <v>3548.41</v>
      </c>
    </row>
    <row r="59" spans="1:3" outlineLevel="2">
      <c r="A59" s="31"/>
      <c r="B59" s="141" t="s">
        <v>785</v>
      </c>
      <c r="C59" s="128">
        <v>3661.7400000000002</v>
      </c>
    </row>
    <row r="60" spans="1:3" outlineLevel="2">
      <c r="A60" s="31"/>
      <c r="B60" s="141" t="s">
        <v>785</v>
      </c>
      <c r="C60" s="128">
        <v>6897.57</v>
      </c>
    </row>
    <row r="61" spans="1:3" outlineLevel="2">
      <c r="A61" s="31"/>
      <c r="B61" s="141" t="s">
        <v>785</v>
      </c>
      <c r="C61" s="128">
        <v>6912.12</v>
      </c>
    </row>
    <row r="62" spans="1:3" outlineLevel="2">
      <c r="A62" s="31"/>
      <c r="B62" s="141" t="s">
        <v>785</v>
      </c>
      <c r="C62" s="128">
        <v>2584.0700000000002</v>
      </c>
    </row>
    <row r="63" spans="1:3" outlineLevel="2">
      <c r="A63" s="31"/>
      <c r="B63" s="141" t="s">
        <v>785</v>
      </c>
      <c r="C63" s="128">
        <v>13845.56</v>
      </c>
    </row>
    <row r="64" spans="1:3" outlineLevel="2">
      <c r="A64" s="31"/>
      <c r="B64" s="141" t="s">
        <v>785</v>
      </c>
      <c r="C64" s="128">
        <v>3355.26</v>
      </c>
    </row>
    <row r="65" spans="1:3" ht="21" customHeight="1" outlineLevel="1">
      <c r="A65" s="31"/>
      <c r="B65" s="142" t="s">
        <v>1779</v>
      </c>
      <c r="C65" s="143">
        <f>SUBTOTAL(9,C42:C64)</f>
        <v>101341.86</v>
      </c>
    </row>
    <row r="66" spans="1:3" s="33" customFormat="1" ht="12.75" customHeight="1" outlineLevel="2">
      <c r="A66" s="136" t="s">
        <v>57</v>
      </c>
      <c r="B66" s="141" t="s">
        <v>1704</v>
      </c>
      <c r="C66" s="128">
        <v>16408.09</v>
      </c>
    </row>
    <row r="67" spans="1:3" s="33" customFormat="1" ht="12.75" customHeight="1" outlineLevel="2">
      <c r="A67" s="32"/>
      <c r="B67" s="141" t="s">
        <v>1705</v>
      </c>
      <c r="C67" s="128">
        <v>65632.34</v>
      </c>
    </row>
    <row r="68" spans="1:3" s="33" customFormat="1" ht="21" customHeight="1" outlineLevel="1">
      <c r="A68" s="32"/>
      <c r="B68" s="142" t="s">
        <v>1780</v>
      </c>
      <c r="C68" s="143">
        <f>SUBTOTAL(9,C66:C67)</f>
        <v>82040.429999999993</v>
      </c>
    </row>
    <row r="69" spans="1:3" outlineLevel="2">
      <c r="A69" s="135" t="s">
        <v>1819</v>
      </c>
      <c r="B69" s="141" t="s">
        <v>1893</v>
      </c>
      <c r="C69" s="128">
        <v>209208.51</v>
      </c>
    </row>
    <row r="70" spans="1:3" ht="21" customHeight="1" outlineLevel="1">
      <c r="A70" s="31"/>
      <c r="B70" s="142" t="s">
        <v>2126</v>
      </c>
      <c r="C70" s="143">
        <f>SUBTOTAL(9,C69:C69)</f>
        <v>209208.51</v>
      </c>
    </row>
    <row r="71" spans="1:3" outlineLevel="2">
      <c r="A71" s="135" t="s">
        <v>75</v>
      </c>
      <c r="B71" s="141" t="s">
        <v>2224</v>
      </c>
      <c r="C71" s="128">
        <v>7949.37</v>
      </c>
    </row>
    <row r="72" spans="1:3" outlineLevel="2">
      <c r="A72" s="31"/>
      <c r="B72" s="141" t="s">
        <v>2224</v>
      </c>
      <c r="C72" s="128">
        <v>3505.6</v>
      </c>
    </row>
    <row r="73" spans="1:3" outlineLevel="2">
      <c r="A73" s="31"/>
      <c r="B73" s="141" t="s">
        <v>2224</v>
      </c>
      <c r="C73" s="128">
        <v>5923.51</v>
      </c>
    </row>
    <row r="74" spans="1:3" outlineLevel="2">
      <c r="A74" s="31"/>
      <c r="B74" s="141" t="s">
        <v>2224</v>
      </c>
      <c r="C74" s="128">
        <v>2332.1</v>
      </c>
    </row>
    <row r="75" spans="1:3" outlineLevel="2">
      <c r="A75" s="31"/>
      <c r="B75" s="141" t="s">
        <v>2224</v>
      </c>
      <c r="C75" s="128">
        <v>7249.5</v>
      </c>
    </row>
    <row r="76" spans="1:3" outlineLevel="2">
      <c r="A76" s="31"/>
      <c r="B76" s="141" t="s">
        <v>2224</v>
      </c>
      <c r="C76" s="128">
        <v>2546.7000000000003</v>
      </c>
    </row>
    <row r="77" spans="1:3" outlineLevel="2">
      <c r="A77" s="31"/>
      <c r="B77" s="141" t="s">
        <v>2224</v>
      </c>
      <c r="C77" s="128">
        <v>2079.23</v>
      </c>
    </row>
    <row r="78" spans="1:3" outlineLevel="2">
      <c r="A78" s="31"/>
      <c r="B78" s="141" t="s">
        <v>2224</v>
      </c>
      <c r="C78" s="128">
        <v>2402.98</v>
      </c>
    </row>
    <row r="79" spans="1:3" outlineLevel="2">
      <c r="A79" s="31"/>
      <c r="B79" s="141" t="s">
        <v>2224</v>
      </c>
      <c r="C79" s="128">
        <v>4132.1099999999997</v>
      </c>
    </row>
    <row r="80" spans="1:3" outlineLevel="2">
      <c r="A80" s="31"/>
      <c r="B80" s="141" t="s">
        <v>2224</v>
      </c>
      <c r="C80" s="128">
        <v>2552.4500000000003</v>
      </c>
    </row>
    <row r="81" spans="1:3" ht="21" customHeight="1" outlineLevel="1">
      <c r="A81" s="31"/>
      <c r="B81" s="142" t="s">
        <v>1781</v>
      </c>
      <c r="C81" s="143">
        <f>SUBTOTAL(9,C71:C80)</f>
        <v>40673.549999999996</v>
      </c>
    </row>
    <row r="82" spans="1:3" outlineLevel="2">
      <c r="A82" s="135" t="s">
        <v>1820</v>
      </c>
      <c r="B82" s="141" t="s">
        <v>2226</v>
      </c>
      <c r="C82" s="128">
        <v>1408780.58</v>
      </c>
    </row>
    <row r="83" spans="1:3" ht="21" customHeight="1" outlineLevel="1">
      <c r="A83" s="31"/>
      <c r="B83" s="142" t="s">
        <v>2127</v>
      </c>
      <c r="C83" s="143">
        <f>SUBTOTAL(9,C82:C82)</f>
        <v>1408780.58</v>
      </c>
    </row>
    <row r="84" spans="1:3" outlineLevel="2">
      <c r="A84" s="135" t="s">
        <v>1821</v>
      </c>
      <c r="B84" s="26" t="s">
        <v>1896</v>
      </c>
      <c r="C84" s="128">
        <v>31963.05</v>
      </c>
    </row>
    <row r="85" spans="1:3" ht="21" customHeight="1" outlineLevel="1">
      <c r="A85" s="135"/>
      <c r="B85" s="142" t="s">
        <v>2128</v>
      </c>
      <c r="C85" s="143">
        <f>SUBTOTAL(9,C84:C84)</f>
        <v>31963.05</v>
      </c>
    </row>
    <row r="86" spans="1:3" outlineLevel="2">
      <c r="A86" s="135" t="s">
        <v>106</v>
      </c>
      <c r="B86" s="141" t="s">
        <v>846</v>
      </c>
      <c r="C86" s="128">
        <v>468777.77</v>
      </c>
    </row>
    <row r="87" spans="1:3" outlineLevel="2">
      <c r="A87" s="31"/>
      <c r="B87" s="141" t="s">
        <v>846</v>
      </c>
      <c r="C87" s="128">
        <v>46877.78</v>
      </c>
    </row>
    <row r="88" spans="1:3" outlineLevel="2">
      <c r="A88" s="31"/>
      <c r="B88" s="26" t="s">
        <v>1822</v>
      </c>
      <c r="C88" s="128">
        <v>8650.7199999999993</v>
      </c>
    </row>
    <row r="89" spans="1:3" ht="21" customHeight="1" outlineLevel="1">
      <c r="A89" s="31"/>
      <c r="B89" s="142" t="s">
        <v>1782</v>
      </c>
      <c r="C89" s="143">
        <f>SUBTOTAL(9,C86:C88)</f>
        <v>524306.27</v>
      </c>
    </row>
    <row r="90" spans="1:3" outlineLevel="2">
      <c r="A90" s="26" t="s">
        <v>116</v>
      </c>
      <c r="B90" s="141" t="s">
        <v>2230</v>
      </c>
      <c r="C90" s="128">
        <v>84743.83</v>
      </c>
    </row>
    <row r="91" spans="1:3" ht="21" customHeight="1" outlineLevel="1">
      <c r="A91" s="26"/>
      <c r="B91" s="142" t="s">
        <v>1783</v>
      </c>
      <c r="C91" s="143">
        <f>SUBTOTAL(9,C90:C90)</f>
        <v>84743.83</v>
      </c>
    </row>
    <row r="92" spans="1:3" outlineLevel="2">
      <c r="A92" s="26" t="s">
        <v>122</v>
      </c>
      <c r="B92" s="141" t="s">
        <v>1871</v>
      </c>
      <c r="C92" s="128">
        <v>92291.12</v>
      </c>
    </row>
    <row r="93" spans="1:3" outlineLevel="2">
      <c r="A93" s="26"/>
      <c r="B93" s="141" t="s">
        <v>1895</v>
      </c>
      <c r="C93" s="128">
        <v>275125.98</v>
      </c>
    </row>
    <row r="94" spans="1:3" ht="21" customHeight="1" outlineLevel="1">
      <c r="A94" s="26"/>
      <c r="B94" s="142" t="s">
        <v>1784</v>
      </c>
      <c r="C94" s="143">
        <f>SUBTOTAL(9,C92:C93)</f>
        <v>367417.1</v>
      </c>
    </row>
    <row r="95" spans="1:3" outlineLevel="2">
      <c r="A95" s="26" t="s">
        <v>1823</v>
      </c>
      <c r="B95" s="141" t="s">
        <v>1901</v>
      </c>
      <c r="C95" s="128">
        <v>989452.97</v>
      </c>
    </row>
    <row r="96" spans="1:3" ht="21" customHeight="1" outlineLevel="1">
      <c r="A96" s="31"/>
      <c r="B96" s="142" t="s">
        <v>2129</v>
      </c>
      <c r="C96" s="143">
        <f>SUBTOTAL(9,C95:C95)</f>
        <v>989452.97</v>
      </c>
    </row>
    <row r="97" spans="1:3" outlineLevel="2">
      <c r="A97" s="135" t="s">
        <v>126</v>
      </c>
      <c r="B97" s="141" t="s">
        <v>1921</v>
      </c>
      <c r="C97" s="128">
        <v>43161.62</v>
      </c>
    </row>
    <row r="98" spans="1:3" ht="21" customHeight="1" outlineLevel="1">
      <c r="A98" s="135"/>
      <c r="B98" s="142" t="s">
        <v>1785</v>
      </c>
      <c r="C98" s="143">
        <f>SUBTOTAL(9,C97:C97)</f>
        <v>43161.62</v>
      </c>
    </row>
    <row r="99" spans="1:3" outlineLevel="2">
      <c r="A99" s="135" t="s">
        <v>1696</v>
      </c>
      <c r="B99" s="26" t="s">
        <v>1903</v>
      </c>
      <c r="C99" s="128">
        <v>17085.29</v>
      </c>
    </row>
    <row r="100" spans="1:3" outlineLevel="2">
      <c r="A100" s="31"/>
      <c r="B100" s="26" t="s">
        <v>1904</v>
      </c>
      <c r="C100" s="128">
        <v>1327142.26</v>
      </c>
    </row>
    <row r="101" spans="1:3" outlineLevel="2">
      <c r="A101" s="31"/>
      <c r="B101" s="26" t="s">
        <v>1906</v>
      </c>
      <c r="C101" s="128">
        <v>39459.42</v>
      </c>
    </row>
    <row r="102" spans="1:3" ht="21" customHeight="1" outlineLevel="1">
      <c r="A102" s="31"/>
      <c r="B102" s="142" t="s">
        <v>1786</v>
      </c>
      <c r="C102" s="143">
        <f>SUBTOTAL(9,C99:C101)</f>
        <v>1383686.97</v>
      </c>
    </row>
    <row r="103" spans="1:3" outlineLevel="2">
      <c r="A103" s="135" t="s">
        <v>1824</v>
      </c>
      <c r="B103" s="141" t="s">
        <v>1908</v>
      </c>
      <c r="C103" s="128">
        <v>1682031.36</v>
      </c>
    </row>
    <row r="104" spans="1:3" ht="21" customHeight="1" outlineLevel="1">
      <c r="A104" s="31"/>
      <c r="B104" s="142" t="s">
        <v>2130</v>
      </c>
      <c r="C104" s="143">
        <f>SUBTOTAL(9,C103:C103)</f>
        <v>1682031.36</v>
      </c>
    </row>
    <row r="105" spans="1:3" outlineLevel="2">
      <c r="A105" s="135" t="s">
        <v>156</v>
      </c>
      <c r="B105" s="141" t="s">
        <v>1911</v>
      </c>
      <c r="C105" s="128">
        <v>2119.7400000000002</v>
      </c>
    </row>
    <row r="106" spans="1:3" outlineLevel="2">
      <c r="A106" s="31"/>
      <c r="B106" s="141" t="s">
        <v>1911</v>
      </c>
      <c r="C106" s="128">
        <v>5721.38</v>
      </c>
    </row>
    <row r="107" spans="1:3" outlineLevel="2">
      <c r="A107" s="31"/>
      <c r="B107" s="141" t="s">
        <v>1911</v>
      </c>
      <c r="C107" s="128">
        <v>41961.090000000004</v>
      </c>
    </row>
    <row r="108" spans="1:3" outlineLevel="2">
      <c r="A108" s="31"/>
      <c r="B108" s="141" t="s">
        <v>1911</v>
      </c>
      <c r="C108" s="128">
        <v>15607.52</v>
      </c>
    </row>
    <row r="109" spans="1:3" ht="21" customHeight="1" outlineLevel="1">
      <c r="A109" s="31"/>
      <c r="B109" s="142" t="s">
        <v>1787</v>
      </c>
      <c r="C109" s="143">
        <f>SUBTOTAL(9,C105:C108)</f>
        <v>65409.73000000001</v>
      </c>
    </row>
    <row r="110" spans="1:3" outlineLevel="2">
      <c r="A110" s="135" t="s">
        <v>171</v>
      </c>
      <c r="B110" s="141" t="s">
        <v>1912</v>
      </c>
      <c r="C110" s="128">
        <v>38367.160000000003</v>
      </c>
    </row>
    <row r="111" spans="1:3" ht="21" customHeight="1" outlineLevel="1">
      <c r="A111" s="31"/>
      <c r="B111" s="142" t="s">
        <v>1788</v>
      </c>
      <c r="C111" s="143">
        <f>SUBTOTAL(9,C110:C110)</f>
        <v>38367.160000000003</v>
      </c>
    </row>
    <row r="112" spans="1:3" outlineLevel="2">
      <c r="A112" s="135" t="s">
        <v>1825</v>
      </c>
      <c r="B112" s="141" t="s">
        <v>1914</v>
      </c>
      <c r="C112" s="128">
        <v>6500</v>
      </c>
    </row>
    <row r="113" spans="1:3" outlineLevel="2">
      <c r="A113" s="31"/>
      <c r="B113" s="141" t="s">
        <v>1915</v>
      </c>
      <c r="C113" s="128">
        <v>5568.24</v>
      </c>
    </row>
    <row r="114" spans="1:3" outlineLevel="2">
      <c r="A114" s="31"/>
      <c r="B114" s="141" t="s">
        <v>1914</v>
      </c>
      <c r="C114" s="128">
        <v>28283.850000000002</v>
      </c>
    </row>
    <row r="115" spans="1:3" ht="21" customHeight="1" outlineLevel="1">
      <c r="A115" s="31"/>
      <c r="B115" s="142" t="s">
        <v>2131</v>
      </c>
      <c r="C115" s="143">
        <f>SUBTOTAL(9,C112:C114)</f>
        <v>40352.090000000004</v>
      </c>
    </row>
    <row r="116" spans="1:3" outlineLevel="2">
      <c r="A116" s="135" t="s">
        <v>185</v>
      </c>
      <c r="B116" s="141" t="s">
        <v>787</v>
      </c>
      <c r="C116" s="128">
        <v>192008.25</v>
      </c>
    </row>
    <row r="117" spans="1:3" ht="21" customHeight="1" outlineLevel="1">
      <c r="A117" s="135"/>
      <c r="B117" s="142" t="s">
        <v>1789</v>
      </c>
      <c r="C117" s="143">
        <f>SUBTOTAL(9,C116:C116)</f>
        <v>192008.25</v>
      </c>
    </row>
    <row r="118" spans="1:3" outlineLevel="2">
      <c r="A118" s="135" t="s">
        <v>189</v>
      </c>
      <c r="B118" s="141" t="s">
        <v>856</v>
      </c>
      <c r="C118" s="128">
        <v>160965</v>
      </c>
    </row>
    <row r="119" spans="1:3" ht="21" customHeight="1" outlineLevel="1">
      <c r="A119" s="135"/>
      <c r="B119" s="142" t="s">
        <v>1790</v>
      </c>
      <c r="C119" s="143">
        <f>SUBTOTAL(9,C118:C118)</f>
        <v>160965</v>
      </c>
    </row>
    <row r="120" spans="1:3" outlineLevel="2">
      <c r="A120" s="135" t="s">
        <v>205</v>
      </c>
      <c r="B120" s="141" t="s">
        <v>1916</v>
      </c>
      <c r="C120" s="128">
        <v>171968.26</v>
      </c>
    </row>
    <row r="121" spans="1:3" ht="21" customHeight="1" outlineLevel="1">
      <c r="A121" s="135"/>
      <c r="B121" s="142" t="s">
        <v>1791</v>
      </c>
      <c r="C121" s="143">
        <f>SUBTOTAL(9,C120:C120)</f>
        <v>171968.26</v>
      </c>
    </row>
    <row r="122" spans="1:3" outlineLevel="2">
      <c r="A122" s="26" t="s">
        <v>209</v>
      </c>
      <c r="B122" s="141" t="s">
        <v>1708</v>
      </c>
      <c r="C122" s="128">
        <v>24812.760000000002</v>
      </c>
    </row>
    <row r="123" spans="1:3" outlineLevel="2">
      <c r="A123" s="31"/>
      <c r="B123" s="141" t="s">
        <v>788</v>
      </c>
      <c r="C123" s="128">
        <v>8225.31</v>
      </c>
    </row>
    <row r="124" spans="1:3" outlineLevel="2">
      <c r="A124" s="31"/>
      <c r="B124" s="141" t="s">
        <v>1919</v>
      </c>
      <c r="C124" s="128">
        <v>14912.26</v>
      </c>
    </row>
    <row r="125" spans="1:3" ht="21" customHeight="1" outlineLevel="1">
      <c r="A125" s="31"/>
      <c r="B125" s="142" t="s">
        <v>1792</v>
      </c>
      <c r="C125" s="143">
        <f>SUBTOTAL(9,C122:C124)</f>
        <v>47950.33</v>
      </c>
    </row>
    <row r="126" spans="1:3" outlineLevel="2">
      <c r="A126" s="26" t="s">
        <v>217</v>
      </c>
      <c r="B126" s="141" t="s">
        <v>1933</v>
      </c>
      <c r="C126" s="128">
        <v>12869.84</v>
      </c>
    </row>
    <row r="127" spans="1:3" outlineLevel="2">
      <c r="A127" s="31"/>
      <c r="B127" s="141" t="s">
        <v>1929</v>
      </c>
      <c r="C127" s="128">
        <v>20237.350000000002</v>
      </c>
    </row>
    <row r="128" spans="1:3" outlineLevel="2">
      <c r="A128" s="31"/>
      <c r="B128" s="141" t="s">
        <v>1929</v>
      </c>
      <c r="C128" s="128">
        <v>2413.34</v>
      </c>
    </row>
    <row r="129" spans="1:3" outlineLevel="2">
      <c r="A129" s="31"/>
      <c r="B129" s="141" t="s">
        <v>1931</v>
      </c>
      <c r="C129" s="128">
        <v>2333.9900000000002</v>
      </c>
    </row>
    <row r="130" spans="1:3" outlineLevel="2">
      <c r="A130" s="31"/>
      <c r="B130" s="141" t="s">
        <v>1929</v>
      </c>
      <c r="C130" s="128">
        <v>2253.5100000000002</v>
      </c>
    </row>
    <row r="131" spans="1:3" ht="21" customHeight="1" outlineLevel="1">
      <c r="A131" s="31"/>
      <c r="B131" s="142" t="s">
        <v>2132</v>
      </c>
      <c r="C131" s="143">
        <f>SUBTOTAL(9,C126:C130)</f>
        <v>40108.03</v>
      </c>
    </row>
    <row r="132" spans="1:3" outlineLevel="2">
      <c r="A132" s="135" t="s">
        <v>1826</v>
      </c>
      <c r="B132" s="135" t="s">
        <v>1935</v>
      </c>
      <c r="C132" s="128">
        <v>34239.279999999999</v>
      </c>
    </row>
    <row r="133" spans="1:3" ht="21" customHeight="1" outlineLevel="1">
      <c r="A133" s="135"/>
      <c r="B133" s="142" t="s">
        <v>2133</v>
      </c>
      <c r="C133" s="143">
        <f>SUBTOTAL(9,C132:C132)</f>
        <v>34239.279999999999</v>
      </c>
    </row>
    <row r="134" spans="1:3" outlineLevel="2">
      <c r="A134" s="135" t="s">
        <v>239</v>
      </c>
      <c r="B134" s="141" t="s">
        <v>868</v>
      </c>
      <c r="C134" s="128">
        <v>33917.629999999997</v>
      </c>
    </row>
    <row r="135" spans="1:3" outlineLevel="2">
      <c r="A135" s="31"/>
      <c r="B135" s="141" t="s">
        <v>1938</v>
      </c>
      <c r="C135" s="128">
        <v>4311.5600000000004</v>
      </c>
    </row>
    <row r="136" spans="1:3" ht="21" customHeight="1" outlineLevel="1">
      <c r="A136" s="31"/>
      <c r="B136" s="142" t="s">
        <v>2134</v>
      </c>
      <c r="C136" s="143">
        <f>SUBTOTAL(9,C134:C135)</f>
        <v>38229.189999999995</v>
      </c>
    </row>
    <row r="137" spans="1:3" outlineLevel="2">
      <c r="A137" s="135" t="s">
        <v>247</v>
      </c>
      <c r="B137" s="141" t="s">
        <v>1939</v>
      </c>
      <c r="C137" s="128">
        <v>10308.719999999999</v>
      </c>
    </row>
    <row r="138" spans="1:3" outlineLevel="2">
      <c r="A138" s="31"/>
      <c r="B138" s="141" t="s">
        <v>1941</v>
      </c>
      <c r="C138" s="128">
        <v>8012.66</v>
      </c>
    </row>
    <row r="139" spans="1:3" outlineLevel="2">
      <c r="A139" s="31"/>
      <c r="B139" s="141" t="s">
        <v>789</v>
      </c>
      <c r="C139" s="128">
        <v>16125.24</v>
      </c>
    </row>
    <row r="140" spans="1:3" ht="21" customHeight="1" outlineLevel="1">
      <c r="A140" s="31"/>
      <c r="B140" s="142" t="s">
        <v>2135</v>
      </c>
      <c r="C140" s="143">
        <f>SUBTOTAL(9,C137:C139)</f>
        <v>34446.619999999995</v>
      </c>
    </row>
    <row r="141" spans="1:3" outlineLevel="2">
      <c r="A141" s="135" t="s">
        <v>259</v>
      </c>
      <c r="B141" s="141" t="s">
        <v>977</v>
      </c>
      <c r="C141" s="128">
        <v>6717.99</v>
      </c>
    </row>
    <row r="142" spans="1:3" outlineLevel="2">
      <c r="A142" s="31"/>
      <c r="B142" s="141" t="s">
        <v>977</v>
      </c>
      <c r="C142" s="128">
        <v>4596.2</v>
      </c>
    </row>
    <row r="143" spans="1:3" outlineLevel="2">
      <c r="A143" s="31"/>
      <c r="B143" s="141" t="s">
        <v>977</v>
      </c>
      <c r="C143" s="128">
        <v>2350.1</v>
      </c>
    </row>
    <row r="144" spans="1:3" outlineLevel="2">
      <c r="A144" s="31"/>
      <c r="B144" s="141" t="s">
        <v>1943</v>
      </c>
      <c r="C144" s="128">
        <v>7074.05</v>
      </c>
    </row>
    <row r="145" spans="1:3" outlineLevel="2">
      <c r="A145" s="31"/>
      <c r="B145" s="141" t="s">
        <v>977</v>
      </c>
      <c r="C145" s="128">
        <v>12723.14</v>
      </c>
    </row>
    <row r="146" spans="1:3" ht="21" customHeight="1" outlineLevel="1">
      <c r="A146" s="31"/>
      <c r="B146" s="142" t="s">
        <v>1793</v>
      </c>
      <c r="C146" s="143">
        <f>SUBTOTAL(9,C141:C145)</f>
        <v>33461.479999999996</v>
      </c>
    </row>
    <row r="147" spans="1:3" outlineLevel="2">
      <c r="A147" s="135" t="s">
        <v>269</v>
      </c>
      <c r="B147" s="141" t="s">
        <v>1946</v>
      </c>
      <c r="C147" s="128">
        <v>320000.72000000003</v>
      </c>
    </row>
    <row r="148" spans="1:3" outlineLevel="2">
      <c r="A148" s="31"/>
      <c r="B148" s="141" t="s">
        <v>1948</v>
      </c>
      <c r="C148" s="128">
        <v>14229.08</v>
      </c>
    </row>
    <row r="149" spans="1:3" ht="21" customHeight="1" outlineLevel="1">
      <c r="A149" s="31"/>
      <c r="B149" s="142" t="s">
        <v>2136</v>
      </c>
      <c r="C149" s="143">
        <f>SUBTOTAL(9,C147:C148)</f>
        <v>334229.80000000005</v>
      </c>
    </row>
    <row r="150" spans="1:3" outlineLevel="2">
      <c r="A150" s="135" t="s">
        <v>1827</v>
      </c>
      <c r="B150" s="141" t="s">
        <v>1950</v>
      </c>
      <c r="C150" s="128">
        <v>42829.919999999998</v>
      </c>
    </row>
    <row r="151" spans="1:3" ht="21" customHeight="1" outlineLevel="1">
      <c r="A151" s="135"/>
      <c r="B151" s="142" t="s">
        <v>2137</v>
      </c>
      <c r="C151" s="143">
        <f>SUBTOTAL(9,C150:C150)</f>
        <v>42829.919999999998</v>
      </c>
    </row>
    <row r="152" spans="1:3" outlineLevel="2">
      <c r="A152" s="26" t="s">
        <v>1828</v>
      </c>
      <c r="B152" s="141" t="s">
        <v>2228</v>
      </c>
      <c r="C152" s="128">
        <v>4190.84</v>
      </c>
    </row>
    <row r="153" spans="1:3" outlineLevel="2">
      <c r="A153" s="31"/>
      <c r="B153" s="141" t="s">
        <v>1955</v>
      </c>
      <c r="C153" s="128">
        <v>5356.97</v>
      </c>
    </row>
    <row r="154" spans="1:3" outlineLevel="2">
      <c r="A154" s="31"/>
      <c r="B154" s="141" t="s">
        <v>1955</v>
      </c>
      <c r="C154" s="128">
        <v>2983.17</v>
      </c>
    </row>
    <row r="155" spans="1:3" outlineLevel="2">
      <c r="A155" s="31"/>
      <c r="B155" s="141" t="s">
        <v>1952</v>
      </c>
      <c r="C155" s="128">
        <v>12443.59</v>
      </c>
    </row>
    <row r="156" spans="1:3" outlineLevel="2">
      <c r="A156" s="31"/>
      <c r="B156" s="141" t="s">
        <v>1952</v>
      </c>
      <c r="C156" s="128">
        <v>12799.66</v>
      </c>
    </row>
    <row r="157" spans="1:3" outlineLevel="2">
      <c r="A157" s="31"/>
      <c r="B157" s="141" t="s">
        <v>1952</v>
      </c>
      <c r="C157" s="128">
        <v>5159.51</v>
      </c>
    </row>
    <row r="158" spans="1:3" ht="21" customHeight="1" outlineLevel="1">
      <c r="A158" s="31"/>
      <c r="B158" s="142" t="s">
        <v>2138</v>
      </c>
      <c r="C158" s="143">
        <f>SUBTOTAL(9,C152:C157)</f>
        <v>42933.74</v>
      </c>
    </row>
    <row r="159" spans="1:3" outlineLevel="2">
      <c r="A159" s="26" t="s">
        <v>287</v>
      </c>
      <c r="B159" s="141" t="s">
        <v>791</v>
      </c>
      <c r="C159" s="128">
        <v>59200.520000000004</v>
      </c>
    </row>
    <row r="160" spans="1:3" ht="21" customHeight="1" outlineLevel="1">
      <c r="A160" s="26"/>
      <c r="B160" s="142" t="s">
        <v>1794</v>
      </c>
      <c r="C160" s="143">
        <f>SUBTOTAL(9,C159:C159)</f>
        <v>59200.520000000004</v>
      </c>
    </row>
    <row r="161" spans="1:3" outlineLevel="2">
      <c r="A161" s="135" t="s">
        <v>1829</v>
      </c>
      <c r="B161" s="141" t="s">
        <v>1956</v>
      </c>
      <c r="C161" s="128">
        <v>30573.8</v>
      </c>
    </row>
    <row r="162" spans="1:3" ht="21" customHeight="1" outlineLevel="1">
      <c r="A162" s="135"/>
      <c r="B162" s="142" t="s">
        <v>2139</v>
      </c>
      <c r="C162" s="143">
        <f>SUBTOTAL(9,C161:C161)</f>
        <v>30573.8</v>
      </c>
    </row>
    <row r="163" spans="1:3" outlineLevel="2">
      <c r="A163" s="135" t="s">
        <v>1830</v>
      </c>
      <c r="B163" s="26" t="s">
        <v>1959</v>
      </c>
      <c r="C163" s="128">
        <v>304021.49</v>
      </c>
    </row>
    <row r="164" spans="1:3" ht="21" customHeight="1" outlineLevel="1">
      <c r="A164" s="31"/>
      <c r="B164" s="142" t="s">
        <v>2140</v>
      </c>
      <c r="C164" s="143">
        <f>SUBTOTAL(9,C163:C163)</f>
        <v>304021.49</v>
      </c>
    </row>
    <row r="165" spans="1:3" outlineLevel="2">
      <c r="A165" s="135" t="s">
        <v>1697</v>
      </c>
      <c r="B165" s="141" t="s">
        <v>1960</v>
      </c>
      <c r="C165" s="128">
        <v>3208.27</v>
      </c>
    </row>
    <row r="166" spans="1:3" outlineLevel="2">
      <c r="A166" s="31"/>
      <c r="B166" s="141" t="s">
        <v>1961</v>
      </c>
      <c r="C166" s="128">
        <v>3136.8</v>
      </c>
    </row>
    <row r="167" spans="1:3" outlineLevel="2">
      <c r="A167" s="31"/>
      <c r="B167" s="141" t="s">
        <v>1962</v>
      </c>
      <c r="C167" s="128">
        <v>3159.26</v>
      </c>
    </row>
    <row r="168" spans="1:3" outlineLevel="2">
      <c r="A168" s="31"/>
      <c r="B168" s="141" t="s">
        <v>1966</v>
      </c>
      <c r="C168" s="128">
        <v>35932.239999999998</v>
      </c>
    </row>
    <row r="169" spans="1:3" outlineLevel="2">
      <c r="A169" s="31"/>
      <c r="B169" s="141" t="s">
        <v>1707</v>
      </c>
      <c r="C169" s="128">
        <v>3461.9</v>
      </c>
    </row>
    <row r="170" spans="1:3" ht="21" customHeight="1" outlineLevel="1">
      <c r="A170" s="31"/>
      <c r="B170" s="142" t="s">
        <v>1795</v>
      </c>
      <c r="C170" s="143">
        <f>SUBTOTAL(9,C165:C169)</f>
        <v>48898.47</v>
      </c>
    </row>
    <row r="171" spans="1:3" outlineLevel="2">
      <c r="A171" s="31" t="s">
        <v>295</v>
      </c>
      <c r="B171" s="141" t="s">
        <v>1968</v>
      </c>
      <c r="C171" s="128">
        <v>185799.6</v>
      </c>
    </row>
    <row r="172" spans="1:3" outlineLevel="2">
      <c r="A172" s="31"/>
      <c r="B172" s="141" t="s">
        <v>1970</v>
      </c>
      <c r="C172" s="128">
        <v>79930.62</v>
      </c>
    </row>
    <row r="173" spans="1:3" outlineLevel="2">
      <c r="A173" s="31"/>
      <c r="B173" s="141" t="s">
        <v>1972</v>
      </c>
      <c r="C173" s="128">
        <v>12845</v>
      </c>
    </row>
    <row r="174" spans="1:3" outlineLevel="2">
      <c r="A174" s="31"/>
      <c r="B174" s="141" t="s">
        <v>1974</v>
      </c>
      <c r="C174" s="128">
        <v>3421.66</v>
      </c>
    </row>
    <row r="175" spans="1:3" ht="21" customHeight="1" outlineLevel="1">
      <c r="A175" s="31"/>
      <c r="B175" s="142" t="s">
        <v>1796</v>
      </c>
      <c r="C175" s="143">
        <f>SUBTOTAL(9,C171:C174)</f>
        <v>281996.87999999995</v>
      </c>
    </row>
    <row r="176" spans="1:3" outlineLevel="2">
      <c r="A176" s="135" t="s">
        <v>1831</v>
      </c>
      <c r="B176" s="141" t="s">
        <v>1832</v>
      </c>
      <c r="C176" s="128">
        <v>164414.25</v>
      </c>
    </row>
    <row r="177" spans="1:3" ht="21" customHeight="1" outlineLevel="1">
      <c r="A177" s="135"/>
      <c r="B177" s="142" t="s">
        <v>2141</v>
      </c>
      <c r="C177" s="143">
        <f>SUBTOTAL(9,C176:C176)</f>
        <v>164414.25</v>
      </c>
    </row>
    <row r="178" spans="1:3" outlineLevel="2">
      <c r="A178" s="135" t="s">
        <v>307</v>
      </c>
      <c r="B178" s="141" t="s">
        <v>1978</v>
      </c>
      <c r="C178" s="128">
        <v>30404.5</v>
      </c>
    </row>
    <row r="179" spans="1:3" ht="21" customHeight="1" outlineLevel="1">
      <c r="A179" s="135"/>
      <c r="B179" s="142" t="s">
        <v>2142</v>
      </c>
      <c r="C179" s="143">
        <f>SUBTOTAL(9,C178:C178)</f>
        <v>30404.5</v>
      </c>
    </row>
    <row r="180" spans="1:3" outlineLevel="2">
      <c r="A180" s="135" t="s">
        <v>816</v>
      </c>
      <c r="B180" s="141" t="s">
        <v>1979</v>
      </c>
      <c r="C180" s="128">
        <v>18109.72</v>
      </c>
    </row>
    <row r="181" spans="1:3" outlineLevel="2">
      <c r="A181" s="31"/>
      <c r="B181" s="141" t="s">
        <v>1981</v>
      </c>
      <c r="C181" s="128">
        <v>46714.340000000004</v>
      </c>
    </row>
    <row r="182" spans="1:3" outlineLevel="2">
      <c r="A182" s="31"/>
      <c r="B182" s="141" t="s">
        <v>1983</v>
      </c>
      <c r="C182" s="128">
        <v>10331.65</v>
      </c>
    </row>
    <row r="183" spans="1:3" outlineLevel="2">
      <c r="A183" s="31"/>
      <c r="B183" s="141" t="s">
        <v>1985</v>
      </c>
      <c r="C183" s="128">
        <v>2455.87</v>
      </c>
    </row>
    <row r="184" spans="1:3" outlineLevel="2">
      <c r="A184" s="31"/>
      <c r="B184" s="141" t="s">
        <v>1987</v>
      </c>
      <c r="C184" s="128">
        <v>8707.06</v>
      </c>
    </row>
    <row r="185" spans="1:3" outlineLevel="2">
      <c r="A185" s="31"/>
      <c r="B185" s="141" t="s">
        <v>1993</v>
      </c>
      <c r="C185" s="128">
        <v>2792.7400000000002</v>
      </c>
    </row>
    <row r="186" spans="1:3" outlineLevel="2">
      <c r="A186" s="31"/>
      <c r="B186" s="141" t="s">
        <v>1993</v>
      </c>
      <c r="C186" s="128">
        <v>4274.7700000000004</v>
      </c>
    </row>
    <row r="187" spans="1:3" outlineLevel="2">
      <c r="A187" s="31"/>
      <c r="B187" s="141" t="s">
        <v>1981</v>
      </c>
      <c r="C187" s="128">
        <v>11678.59</v>
      </c>
    </row>
    <row r="188" spans="1:3" outlineLevel="2">
      <c r="A188" s="31"/>
      <c r="B188" s="141" t="s">
        <v>1981</v>
      </c>
      <c r="C188" s="128">
        <v>11678.59</v>
      </c>
    </row>
    <row r="189" spans="1:3" outlineLevel="2">
      <c r="A189" s="31"/>
      <c r="B189" s="141" t="s">
        <v>1992</v>
      </c>
      <c r="C189" s="128">
        <v>2243.16</v>
      </c>
    </row>
    <row r="190" spans="1:3" outlineLevel="2">
      <c r="A190" s="31"/>
      <c r="B190" s="141" t="s">
        <v>1985</v>
      </c>
      <c r="C190" s="128">
        <v>53785.31</v>
      </c>
    </row>
    <row r="191" spans="1:3" outlineLevel="2">
      <c r="A191" s="31"/>
      <c r="B191" s="141" t="s">
        <v>1985</v>
      </c>
      <c r="C191" s="128">
        <v>8795.61</v>
      </c>
    </row>
    <row r="192" spans="1:3" outlineLevel="2">
      <c r="A192" s="31"/>
      <c r="B192" s="141" t="s">
        <v>1989</v>
      </c>
      <c r="C192" s="128">
        <v>3772.33</v>
      </c>
    </row>
    <row r="193" spans="1:3" outlineLevel="2">
      <c r="A193" s="31"/>
      <c r="B193" s="141" t="s">
        <v>1987</v>
      </c>
      <c r="C193" s="128">
        <v>2935.31</v>
      </c>
    </row>
    <row r="194" spans="1:3" outlineLevel="2">
      <c r="A194" s="31"/>
      <c r="B194" s="141" t="s">
        <v>1992</v>
      </c>
      <c r="C194" s="128">
        <v>21350.86</v>
      </c>
    </row>
    <row r="195" spans="1:3" outlineLevel="2">
      <c r="A195" s="31"/>
      <c r="B195" s="141" t="s">
        <v>1992</v>
      </c>
      <c r="C195" s="128">
        <v>3679.2000000000003</v>
      </c>
    </row>
    <row r="196" spans="1:3" outlineLevel="2">
      <c r="A196" s="31"/>
      <c r="B196" s="141" t="s">
        <v>1992</v>
      </c>
      <c r="C196" s="128">
        <v>6013.1900000000005</v>
      </c>
    </row>
    <row r="197" spans="1:3" outlineLevel="2">
      <c r="A197" s="31"/>
      <c r="B197" s="141" t="s">
        <v>1985</v>
      </c>
      <c r="C197" s="128">
        <v>2340.12</v>
      </c>
    </row>
    <row r="198" spans="1:3" outlineLevel="2">
      <c r="A198" s="31"/>
      <c r="B198" s="141" t="s">
        <v>1983</v>
      </c>
      <c r="C198" s="128">
        <v>3396.36</v>
      </c>
    </row>
    <row r="199" spans="1:3" ht="21" customHeight="1" outlineLevel="1">
      <c r="A199" s="31"/>
      <c r="B199" s="142" t="s">
        <v>2143</v>
      </c>
      <c r="C199" s="143">
        <f>SUBTOTAL(9,C180:C198)</f>
        <v>225054.77999999997</v>
      </c>
    </row>
    <row r="200" spans="1:3" outlineLevel="2">
      <c r="A200" s="135" t="s">
        <v>1833</v>
      </c>
      <c r="B200" s="26" t="s">
        <v>1834</v>
      </c>
      <c r="C200" s="128">
        <v>554568.12</v>
      </c>
    </row>
    <row r="201" spans="1:3" ht="21" customHeight="1" outlineLevel="1">
      <c r="A201" s="31"/>
      <c r="B201" s="142" t="s">
        <v>2144</v>
      </c>
      <c r="C201" s="143">
        <f>SUBTOTAL(9,C200:C200)</f>
        <v>554568.12</v>
      </c>
    </row>
    <row r="202" spans="1:3" outlineLevel="2">
      <c r="A202" s="135" t="s">
        <v>1835</v>
      </c>
      <c r="B202" s="141" t="s">
        <v>1996</v>
      </c>
      <c r="C202" s="128">
        <v>92043.24</v>
      </c>
    </row>
    <row r="203" spans="1:3" outlineLevel="2">
      <c r="A203" s="31"/>
      <c r="B203" s="141" t="s">
        <v>2000</v>
      </c>
      <c r="C203" s="128">
        <v>133658.44</v>
      </c>
    </row>
    <row r="204" spans="1:3" outlineLevel="2">
      <c r="A204" s="31"/>
      <c r="B204" s="141" t="s">
        <v>2001</v>
      </c>
      <c r="C204" s="128">
        <v>49766.93</v>
      </c>
    </row>
    <row r="205" spans="1:3" ht="21" customHeight="1" outlineLevel="1">
      <c r="A205" s="31"/>
      <c r="B205" s="142" t="s">
        <v>2145</v>
      </c>
      <c r="C205" s="143">
        <f>SUBTOTAL(9,C202:C204)</f>
        <v>275468.61</v>
      </c>
    </row>
    <row r="206" spans="1:3" outlineLevel="2">
      <c r="A206" s="135" t="s">
        <v>792</v>
      </c>
      <c r="B206" s="141" t="s">
        <v>2002</v>
      </c>
      <c r="C206" s="128">
        <v>14546.16</v>
      </c>
    </row>
    <row r="207" spans="1:3" outlineLevel="2">
      <c r="A207" s="31"/>
      <c r="B207" s="141" t="s">
        <v>2004</v>
      </c>
      <c r="C207" s="128">
        <v>6874.6500000000005</v>
      </c>
    </row>
    <row r="208" spans="1:3" outlineLevel="2">
      <c r="A208" s="31"/>
      <c r="B208" s="141" t="s">
        <v>2006</v>
      </c>
      <c r="C208" s="128">
        <v>11125.14</v>
      </c>
    </row>
    <row r="209" spans="1:3" outlineLevel="2">
      <c r="A209" s="31"/>
      <c r="B209" s="141" t="s">
        <v>2008</v>
      </c>
      <c r="C209" s="128">
        <v>11094.19</v>
      </c>
    </row>
    <row r="210" spans="1:3" outlineLevel="2">
      <c r="A210" s="31"/>
      <c r="B210" s="141" t="s">
        <v>1836</v>
      </c>
      <c r="C210" s="128">
        <v>5302.45</v>
      </c>
    </row>
    <row r="211" spans="1:3" ht="21" customHeight="1" outlineLevel="1">
      <c r="A211" s="31"/>
      <c r="B211" s="142" t="s">
        <v>2146</v>
      </c>
      <c r="C211" s="143">
        <f>SUBTOTAL(9,C206:C210)</f>
        <v>48942.59</v>
      </c>
    </row>
    <row r="212" spans="1:3" outlineLevel="2">
      <c r="A212" s="26" t="s">
        <v>337</v>
      </c>
      <c r="B212" s="141" t="s">
        <v>2017</v>
      </c>
      <c r="C212" s="128">
        <v>184606.42</v>
      </c>
    </row>
    <row r="213" spans="1:3" outlineLevel="2">
      <c r="A213" s="31"/>
      <c r="B213" s="141" t="s">
        <v>2011</v>
      </c>
      <c r="C213" s="128">
        <v>4100.88</v>
      </c>
    </row>
    <row r="214" spans="1:3" outlineLevel="2">
      <c r="A214" s="31"/>
      <c r="B214" s="141" t="s">
        <v>2015</v>
      </c>
      <c r="C214" s="128">
        <v>87893.33</v>
      </c>
    </row>
    <row r="215" spans="1:3" outlineLevel="2">
      <c r="A215" s="31"/>
      <c r="B215" s="141" t="s">
        <v>2013</v>
      </c>
      <c r="C215" s="128">
        <f>76445.6*1.14975</f>
        <v>87893.328600000008</v>
      </c>
    </row>
    <row r="216" spans="1:3" ht="21" customHeight="1" outlineLevel="1">
      <c r="A216" s="31"/>
      <c r="B216" s="142" t="s">
        <v>1797</v>
      </c>
      <c r="C216" s="143">
        <f>SUBTOTAL(9,C212:C215)</f>
        <v>364493.95860000001</v>
      </c>
    </row>
    <row r="217" spans="1:3" outlineLevel="2">
      <c r="A217" s="135" t="s">
        <v>347</v>
      </c>
      <c r="B217" s="141" t="s">
        <v>2022</v>
      </c>
      <c r="C217" s="128">
        <v>203178.07</v>
      </c>
    </row>
    <row r="218" spans="1:3" outlineLevel="2">
      <c r="A218" s="31"/>
      <c r="B218" s="141" t="s">
        <v>2019</v>
      </c>
      <c r="C218" s="128">
        <v>57465.48</v>
      </c>
    </row>
    <row r="219" spans="1:3" ht="21" customHeight="1" outlineLevel="1">
      <c r="A219" s="31"/>
      <c r="B219" s="142" t="s">
        <v>1798</v>
      </c>
      <c r="C219" s="143">
        <f>SUBTOTAL(9,C217:C218)</f>
        <v>260643.55000000002</v>
      </c>
    </row>
    <row r="220" spans="1:3" outlineLevel="2">
      <c r="A220" s="135" t="s">
        <v>352</v>
      </c>
      <c r="B220" s="26" t="s">
        <v>1837</v>
      </c>
      <c r="C220" s="128">
        <v>7777250.4800000004</v>
      </c>
    </row>
    <row r="221" spans="1:3" ht="21" customHeight="1" outlineLevel="1">
      <c r="A221" s="31"/>
      <c r="B221" s="142" t="s">
        <v>2147</v>
      </c>
      <c r="C221" s="143">
        <f>SUBTOTAL(9,C220:C220)</f>
        <v>7777250.4800000004</v>
      </c>
    </row>
    <row r="222" spans="1:3" outlineLevel="2">
      <c r="A222" s="135" t="s">
        <v>1838</v>
      </c>
      <c r="B222" s="141" t="s">
        <v>2025</v>
      </c>
      <c r="C222" s="128">
        <v>42499.63</v>
      </c>
    </row>
    <row r="223" spans="1:3" ht="21" customHeight="1" outlineLevel="1">
      <c r="A223" s="135"/>
      <c r="B223" s="142" t="s">
        <v>2148</v>
      </c>
      <c r="C223" s="143">
        <f>SUBTOTAL(9,C222:C222)</f>
        <v>42499.63</v>
      </c>
    </row>
    <row r="224" spans="1:3" outlineLevel="2">
      <c r="A224" s="135" t="s">
        <v>358</v>
      </c>
      <c r="B224" s="141" t="s">
        <v>2032</v>
      </c>
      <c r="C224" s="128">
        <v>330668.09999999998</v>
      </c>
    </row>
    <row r="225" spans="1:3" outlineLevel="2">
      <c r="A225" s="31"/>
      <c r="B225" s="141" t="s">
        <v>2033</v>
      </c>
      <c r="C225" s="128">
        <v>135670.5</v>
      </c>
    </row>
    <row r="226" spans="1:3" outlineLevel="2">
      <c r="A226" s="31"/>
      <c r="B226" s="141" t="s">
        <v>2034</v>
      </c>
      <c r="C226" s="128">
        <f>287600*1.14975</f>
        <v>330668.10000000003</v>
      </c>
    </row>
    <row r="227" spans="1:3" outlineLevel="2">
      <c r="A227" s="31"/>
      <c r="B227" s="141" t="s">
        <v>2036</v>
      </c>
      <c r="C227" s="128">
        <f>118000*1.14975</f>
        <v>135670.5</v>
      </c>
    </row>
    <row r="228" spans="1:3" outlineLevel="2">
      <c r="A228" s="31"/>
      <c r="B228" s="141" t="s">
        <v>2028</v>
      </c>
      <c r="C228" s="128">
        <f>20523.04-2242.01</f>
        <v>18281.03</v>
      </c>
    </row>
    <row r="229" spans="1:3" outlineLevel="2">
      <c r="A229" s="31"/>
      <c r="B229" s="141" t="s">
        <v>2027</v>
      </c>
      <c r="C229" s="128">
        <f>44877.04-4902.53</f>
        <v>39974.51</v>
      </c>
    </row>
    <row r="230" spans="1:3" ht="21" customHeight="1" outlineLevel="1">
      <c r="A230" s="31"/>
      <c r="B230" s="142" t="s">
        <v>1799</v>
      </c>
      <c r="C230" s="143">
        <f>SUBTOTAL(9,C224:C229)</f>
        <v>990932.74</v>
      </c>
    </row>
    <row r="231" spans="1:3" outlineLevel="2">
      <c r="A231" s="26" t="s">
        <v>1839</v>
      </c>
      <c r="B231" s="141" t="s">
        <v>2039</v>
      </c>
      <c r="C231" s="128">
        <v>16827.740000000002</v>
      </c>
    </row>
    <row r="232" spans="1:3" outlineLevel="2">
      <c r="A232" s="31"/>
      <c r="B232" s="26" t="s">
        <v>1840</v>
      </c>
      <c r="C232" s="128">
        <v>85696.62</v>
      </c>
    </row>
    <row r="233" spans="1:3" outlineLevel="2">
      <c r="A233" s="31"/>
      <c r="B233" s="141" t="s">
        <v>2039</v>
      </c>
      <c r="C233" s="128">
        <v>8360.98</v>
      </c>
    </row>
    <row r="234" spans="1:3" ht="21" customHeight="1" outlineLevel="1">
      <c r="A234" s="31"/>
      <c r="B234" s="142" t="s">
        <v>2149</v>
      </c>
      <c r="C234" s="143">
        <f>SUBTOTAL(9,C231:C233)</f>
        <v>110885.34</v>
      </c>
    </row>
    <row r="235" spans="1:3" outlineLevel="2">
      <c r="A235" s="135" t="s">
        <v>367</v>
      </c>
      <c r="B235" s="141" t="s">
        <v>795</v>
      </c>
      <c r="C235" s="128">
        <v>214492.42</v>
      </c>
    </row>
    <row r="236" spans="1:3" ht="21" customHeight="1" outlineLevel="1">
      <c r="A236" s="135"/>
      <c r="B236" s="142" t="s">
        <v>1800</v>
      </c>
      <c r="C236" s="143">
        <f>SUBTOTAL(9,C235:C235)</f>
        <v>214492.42</v>
      </c>
    </row>
    <row r="237" spans="1:3" outlineLevel="2">
      <c r="A237" s="135" t="s">
        <v>1698</v>
      </c>
      <c r="B237" s="141" t="s">
        <v>1709</v>
      </c>
      <c r="C237" s="128">
        <v>2540.9900000000002</v>
      </c>
    </row>
    <row r="238" spans="1:3" outlineLevel="2">
      <c r="A238" s="31"/>
      <c r="B238" s="141" t="s">
        <v>1709</v>
      </c>
      <c r="C238" s="128">
        <v>2187.7800000000002</v>
      </c>
    </row>
    <row r="239" spans="1:3" outlineLevel="2">
      <c r="A239" s="31"/>
      <c r="B239" s="141" t="s">
        <v>1709</v>
      </c>
      <c r="C239" s="128">
        <v>2773.9500000000003</v>
      </c>
    </row>
    <row r="240" spans="1:3" outlineLevel="2">
      <c r="A240" s="31"/>
      <c r="B240" s="141" t="s">
        <v>1709</v>
      </c>
      <c r="C240" s="128">
        <v>2607.2000000000003</v>
      </c>
    </row>
    <row r="241" spans="1:3" outlineLevel="2">
      <c r="A241" s="31"/>
      <c r="B241" s="141" t="s">
        <v>1709</v>
      </c>
      <c r="C241" s="128">
        <v>3882.84</v>
      </c>
    </row>
    <row r="242" spans="1:3" outlineLevel="2">
      <c r="A242" s="31"/>
      <c r="B242" s="141" t="s">
        <v>1709</v>
      </c>
      <c r="C242" s="128">
        <v>2513.11</v>
      </c>
    </row>
    <row r="243" spans="1:3" outlineLevel="2">
      <c r="A243" s="31"/>
      <c r="B243" s="141" t="s">
        <v>1709</v>
      </c>
      <c r="C243" s="128">
        <v>4489.71</v>
      </c>
    </row>
    <row r="244" spans="1:3" outlineLevel="2">
      <c r="A244" s="31"/>
      <c r="B244" s="141" t="s">
        <v>1709</v>
      </c>
      <c r="C244" s="128">
        <v>2477.92</v>
      </c>
    </row>
    <row r="245" spans="1:3" outlineLevel="2">
      <c r="A245" s="31"/>
      <c r="B245" s="141" t="s">
        <v>1709</v>
      </c>
      <c r="C245" s="128">
        <v>2651.2400000000002</v>
      </c>
    </row>
    <row r="246" spans="1:3" ht="21" customHeight="1" outlineLevel="1">
      <c r="A246" s="31"/>
      <c r="B246" s="142" t="s">
        <v>1801</v>
      </c>
      <c r="C246" s="143">
        <f>SUBTOTAL(9,C237:C245)</f>
        <v>26124.74</v>
      </c>
    </row>
    <row r="247" spans="1:3" outlineLevel="2">
      <c r="A247" s="135" t="s">
        <v>1841</v>
      </c>
      <c r="B247" s="141" t="s">
        <v>2041</v>
      </c>
      <c r="C247" s="128">
        <v>17246.25</v>
      </c>
    </row>
    <row r="248" spans="1:3" outlineLevel="2">
      <c r="A248" s="31"/>
      <c r="B248" s="141" t="s">
        <v>1706</v>
      </c>
      <c r="C248" s="128">
        <v>4396.6400000000003</v>
      </c>
    </row>
    <row r="249" spans="1:3" outlineLevel="2">
      <c r="A249" s="31"/>
      <c r="B249" s="141" t="s">
        <v>2041</v>
      </c>
      <c r="C249" s="128">
        <v>2207.09</v>
      </c>
    </row>
    <row r="250" spans="1:3" outlineLevel="2">
      <c r="A250" s="31"/>
      <c r="B250" s="141" t="s">
        <v>1706</v>
      </c>
      <c r="C250" s="128">
        <v>8125.28</v>
      </c>
    </row>
    <row r="251" spans="1:3" ht="21" customHeight="1" outlineLevel="1">
      <c r="A251" s="31"/>
      <c r="B251" s="142" t="s">
        <v>2150</v>
      </c>
      <c r="C251" s="143">
        <f>SUBTOTAL(9,C247:C250)</f>
        <v>31975.26</v>
      </c>
    </row>
    <row r="252" spans="1:3" outlineLevel="2">
      <c r="A252" s="26" t="s">
        <v>434</v>
      </c>
      <c r="B252" s="141" t="s">
        <v>436</v>
      </c>
      <c r="C252" s="128">
        <v>394874.19</v>
      </c>
    </row>
    <row r="253" spans="1:3" ht="21" customHeight="1" outlineLevel="1">
      <c r="A253" s="31"/>
      <c r="B253" s="142" t="s">
        <v>1802</v>
      </c>
      <c r="C253" s="143">
        <f>SUBTOTAL(9,C252:C252)</f>
        <v>394874.19</v>
      </c>
    </row>
    <row r="254" spans="1:3" outlineLevel="2">
      <c r="A254" s="135" t="s">
        <v>1842</v>
      </c>
      <c r="B254" s="141" t="s">
        <v>2045</v>
      </c>
      <c r="C254" s="128">
        <v>26013.100000000002</v>
      </c>
    </row>
    <row r="255" spans="1:3" ht="21" customHeight="1" outlineLevel="1">
      <c r="A255" s="135"/>
      <c r="B255" s="142" t="s">
        <v>2151</v>
      </c>
      <c r="C255" s="143">
        <f>SUBTOTAL(9,C254:C254)</f>
        <v>26013.100000000002</v>
      </c>
    </row>
    <row r="256" spans="1:3" outlineLevel="2">
      <c r="A256" s="135" t="s">
        <v>1843</v>
      </c>
      <c r="B256" s="141" t="s">
        <v>2046</v>
      </c>
      <c r="C256" s="128">
        <v>27525.02</v>
      </c>
    </row>
    <row r="257" spans="1:3" outlineLevel="2">
      <c r="A257" s="31"/>
      <c r="B257" s="141" t="s">
        <v>2046</v>
      </c>
      <c r="C257" s="128">
        <v>17660.16</v>
      </c>
    </row>
    <row r="258" spans="1:3" ht="21" customHeight="1" outlineLevel="1">
      <c r="A258" s="31"/>
      <c r="B258" s="142" t="s">
        <v>2152</v>
      </c>
      <c r="C258" s="143">
        <f>SUBTOTAL(9,C256:C257)</f>
        <v>45185.18</v>
      </c>
    </row>
    <row r="259" spans="1:3" outlineLevel="2">
      <c r="A259" s="26" t="s">
        <v>439</v>
      </c>
      <c r="B259" s="141" t="s">
        <v>799</v>
      </c>
      <c r="C259" s="128">
        <v>37608.32</v>
      </c>
    </row>
    <row r="260" spans="1:3" ht="21" customHeight="1" outlineLevel="1">
      <c r="A260" s="26"/>
      <c r="B260" s="142" t="s">
        <v>1803</v>
      </c>
      <c r="C260" s="143">
        <f>SUBTOTAL(9,C259:C259)</f>
        <v>37608.32</v>
      </c>
    </row>
    <row r="261" spans="1:3" outlineLevel="2">
      <c r="A261" s="135" t="s">
        <v>445</v>
      </c>
      <c r="B261" s="141" t="s">
        <v>888</v>
      </c>
      <c r="C261" s="128">
        <v>37085.19</v>
      </c>
    </row>
    <row r="262" spans="1:3" s="33" customFormat="1" ht="21" customHeight="1" outlineLevel="1">
      <c r="A262" s="32"/>
      <c r="B262" s="142" t="s">
        <v>1804</v>
      </c>
      <c r="C262" s="143">
        <f>SUBTOTAL(9,C261:C261)</f>
        <v>37085.19</v>
      </c>
    </row>
    <row r="263" spans="1:3" outlineLevel="2">
      <c r="A263" s="135" t="s">
        <v>1844</v>
      </c>
      <c r="B263" s="141" t="s">
        <v>1712</v>
      </c>
      <c r="C263" s="128">
        <v>246563.89</v>
      </c>
    </row>
    <row r="264" spans="1:3" outlineLevel="2">
      <c r="A264" s="31"/>
      <c r="B264" s="141" t="s">
        <v>2048</v>
      </c>
      <c r="C264" s="128">
        <v>14825.5</v>
      </c>
    </row>
    <row r="265" spans="1:3" ht="21" customHeight="1" outlineLevel="1">
      <c r="A265" s="31"/>
      <c r="B265" s="142" t="s">
        <v>2153</v>
      </c>
      <c r="C265" s="143">
        <f>SUBTOTAL(9,C263:C264)</f>
        <v>261389.39</v>
      </c>
    </row>
    <row r="266" spans="1:3" outlineLevel="2">
      <c r="A266" s="135" t="s">
        <v>453</v>
      </c>
      <c r="B266" s="141" t="s">
        <v>997</v>
      </c>
      <c r="C266" s="128">
        <v>177922.67</v>
      </c>
    </row>
    <row r="267" spans="1:3" outlineLevel="2">
      <c r="A267" s="31"/>
      <c r="B267" s="141" t="s">
        <v>1845</v>
      </c>
      <c r="C267" s="128">
        <v>7482.57</v>
      </c>
    </row>
    <row r="268" spans="1:3" ht="21" customHeight="1" outlineLevel="1">
      <c r="A268" s="31"/>
      <c r="B268" s="142" t="s">
        <v>1805</v>
      </c>
      <c r="C268" s="143">
        <f>SUBTOTAL(9,C266:C267)</f>
        <v>185405.24000000002</v>
      </c>
    </row>
    <row r="269" spans="1:3" outlineLevel="2">
      <c r="A269" s="145" t="s">
        <v>1870</v>
      </c>
      <c r="B269" s="26" t="s">
        <v>2052</v>
      </c>
      <c r="C269" s="128">
        <v>26013.119999999999</v>
      </c>
    </row>
    <row r="270" spans="1:3" ht="21" customHeight="1" outlineLevel="1">
      <c r="A270" s="31"/>
      <c r="B270" s="142" t="s">
        <v>2154</v>
      </c>
      <c r="C270" s="143">
        <f>SUBTOTAL(9,C269:C269)</f>
        <v>26013.119999999999</v>
      </c>
    </row>
    <row r="271" spans="1:3" outlineLevel="2">
      <c r="A271" s="135" t="s">
        <v>476</v>
      </c>
      <c r="B271" s="141" t="s">
        <v>478</v>
      </c>
      <c r="C271" s="128">
        <v>32772.47</v>
      </c>
    </row>
    <row r="272" spans="1:3" ht="21" customHeight="1" outlineLevel="1">
      <c r="A272" s="135"/>
      <c r="B272" s="142" t="s">
        <v>1806</v>
      </c>
      <c r="C272" s="143">
        <f>SUBTOTAL(9,C271:C271)</f>
        <v>32772.47</v>
      </c>
    </row>
    <row r="273" spans="1:3" outlineLevel="2">
      <c r="A273" s="135" t="s">
        <v>1846</v>
      </c>
      <c r="B273" s="26" t="s">
        <v>1847</v>
      </c>
      <c r="C273" s="128">
        <v>33385.29</v>
      </c>
    </row>
    <row r="274" spans="1:3" ht="21" customHeight="1" outlineLevel="1">
      <c r="A274" s="135"/>
      <c r="B274" s="142" t="s">
        <v>2155</v>
      </c>
      <c r="C274" s="143">
        <f>SUBTOTAL(9,C273:C273)</f>
        <v>33385.29</v>
      </c>
    </row>
    <row r="275" spans="1:3" outlineLevel="2">
      <c r="A275" s="26" t="s">
        <v>1848</v>
      </c>
      <c r="B275" s="141" t="s">
        <v>2054</v>
      </c>
      <c r="C275" s="128">
        <v>25443.71</v>
      </c>
    </row>
    <row r="276" spans="1:3" ht="21" customHeight="1" outlineLevel="1">
      <c r="A276" s="26"/>
      <c r="B276" s="142" t="s">
        <v>2156</v>
      </c>
      <c r="C276" s="143">
        <f>SUBTOTAL(9,C275:C275)</f>
        <v>25443.71</v>
      </c>
    </row>
    <row r="277" spans="1:3" outlineLevel="2">
      <c r="A277" s="135" t="s">
        <v>1699</v>
      </c>
      <c r="B277" s="141" t="s">
        <v>798</v>
      </c>
      <c r="C277" s="128">
        <v>39091.5</v>
      </c>
    </row>
    <row r="278" spans="1:3" outlineLevel="2">
      <c r="A278" s="131"/>
      <c r="B278" s="141" t="s">
        <v>798</v>
      </c>
      <c r="C278" s="128">
        <v>2296.5500000000002</v>
      </c>
    </row>
    <row r="279" spans="1:3" ht="21" customHeight="1" outlineLevel="1">
      <c r="A279" s="31"/>
      <c r="B279" s="142" t="s">
        <v>1807</v>
      </c>
      <c r="C279" s="143">
        <f>SUBTOTAL(9,C277:C278)</f>
        <v>41388.050000000003</v>
      </c>
    </row>
    <row r="280" spans="1:3" outlineLevel="2">
      <c r="A280" s="26" t="s">
        <v>508</v>
      </c>
      <c r="B280" s="141" t="s">
        <v>1710</v>
      </c>
      <c r="C280" s="128">
        <v>1040469.73</v>
      </c>
    </row>
    <row r="281" spans="1:3" ht="21" customHeight="1" outlineLevel="1">
      <c r="A281" s="31"/>
      <c r="B281" s="142" t="s">
        <v>1808</v>
      </c>
      <c r="C281" s="143">
        <f>SUBTOTAL(9,C280:C280)</f>
        <v>1040469.73</v>
      </c>
    </row>
    <row r="282" spans="1:3" outlineLevel="2">
      <c r="A282" s="135" t="s">
        <v>514</v>
      </c>
      <c r="B282" s="141" t="s">
        <v>803</v>
      </c>
      <c r="C282" s="128">
        <v>89714.99</v>
      </c>
    </row>
    <row r="283" spans="1:3" ht="21" customHeight="1" outlineLevel="1">
      <c r="A283" s="135"/>
      <c r="B283" s="142" t="s">
        <v>1809</v>
      </c>
      <c r="C283" s="143">
        <f>SUBTOTAL(9,C282:C282)</f>
        <v>89714.99</v>
      </c>
    </row>
    <row r="284" spans="1:3" outlineLevel="2">
      <c r="A284" s="135" t="s">
        <v>1849</v>
      </c>
      <c r="B284" s="141" t="s">
        <v>896</v>
      </c>
      <c r="C284" s="128">
        <v>34702.33</v>
      </c>
    </row>
    <row r="285" spans="1:3" outlineLevel="2">
      <c r="A285" s="31"/>
      <c r="B285" s="141" t="s">
        <v>896</v>
      </c>
      <c r="C285" s="128">
        <v>6398.3600000000006</v>
      </c>
    </row>
    <row r="286" spans="1:3" outlineLevel="2">
      <c r="A286" s="31"/>
      <c r="B286" s="141" t="s">
        <v>895</v>
      </c>
      <c r="C286" s="128">
        <v>7128.45</v>
      </c>
    </row>
    <row r="287" spans="1:3" outlineLevel="2">
      <c r="A287" s="31"/>
      <c r="B287" s="141" t="s">
        <v>2056</v>
      </c>
      <c r="C287" s="128">
        <v>21355.46</v>
      </c>
    </row>
    <row r="288" spans="1:3" outlineLevel="2">
      <c r="A288" s="31"/>
      <c r="B288" s="141" t="s">
        <v>895</v>
      </c>
      <c r="C288" s="128">
        <v>5346.34</v>
      </c>
    </row>
    <row r="289" spans="1:3" outlineLevel="2">
      <c r="A289" s="31"/>
      <c r="B289" s="141" t="s">
        <v>895</v>
      </c>
      <c r="C289" s="128">
        <v>3828.6800000000003</v>
      </c>
    </row>
    <row r="290" spans="1:3" outlineLevel="2">
      <c r="A290" s="31"/>
      <c r="B290" s="141" t="s">
        <v>896</v>
      </c>
      <c r="C290" s="128">
        <v>2345.4900000000002</v>
      </c>
    </row>
    <row r="291" spans="1:3" outlineLevel="2">
      <c r="A291" s="31"/>
      <c r="B291" s="141" t="s">
        <v>896</v>
      </c>
      <c r="C291" s="128">
        <v>14813.380000000001</v>
      </c>
    </row>
    <row r="292" spans="1:3" outlineLevel="2">
      <c r="A292" s="31"/>
      <c r="B292" s="141" t="s">
        <v>896</v>
      </c>
      <c r="C292" s="128">
        <v>4886.4400000000005</v>
      </c>
    </row>
    <row r="293" spans="1:3" outlineLevel="2">
      <c r="A293" s="31"/>
      <c r="B293" s="141" t="s">
        <v>896</v>
      </c>
      <c r="C293" s="128">
        <v>3794.1800000000003</v>
      </c>
    </row>
    <row r="294" spans="1:3" outlineLevel="2">
      <c r="A294" s="31"/>
      <c r="B294" s="141" t="s">
        <v>896</v>
      </c>
      <c r="C294" s="128">
        <v>5921.21</v>
      </c>
    </row>
    <row r="295" spans="1:3" ht="21" customHeight="1" outlineLevel="1">
      <c r="A295" s="31"/>
      <c r="B295" s="142" t="s">
        <v>2157</v>
      </c>
      <c r="C295" s="143">
        <f>SUBTOTAL(9,C284:C294)</f>
        <v>110520.32000000002</v>
      </c>
    </row>
    <row r="296" spans="1:3" outlineLevel="2">
      <c r="A296" s="26" t="s">
        <v>1850</v>
      </c>
      <c r="B296" s="141" t="s">
        <v>2061</v>
      </c>
      <c r="C296" s="128">
        <v>30560.36</v>
      </c>
    </row>
    <row r="297" spans="1:3" ht="21" customHeight="1" outlineLevel="1">
      <c r="A297" s="31"/>
      <c r="B297" s="142" t="s">
        <v>2158</v>
      </c>
      <c r="C297" s="143">
        <f>SUBTOTAL(9,C296:C296)</f>
        <v>30560.36</v>
      </c>
    </row>
    <row r="298" spans="1:3" outlineLevel="2">
      <c r="A298" s="135" t="s">
        <v>1851</v>
      </c>
      <c r="B298" s="26" t="s">
        <v>2058</v>
      </c>
      <c r="C298" s="128">
        <v>101484.8</v>
      </c>
    </row>
    <row r="299" spans="1:3" ht="21" customHeight="1" outlineLevel="1">
      <c r="A299" s="135"/>
      <c r="B299" s="142" t="s">
        <v>2159</v>
      </c>
      <c r="C299" s="143">
        <f>SUBTOTAL(9,C298:C298)</f>
        <v>101484.8</v>
      </c>
    </row>
    <row r="300" spans="1:3" outlineLevel="2">
      <c r="A300" s="135" t="s">
        <v>1852</v>
      </c>
      <c r="B300" s="141" t="s">
        <v>2063</v>
      </c>
      <c r="C300" s="128">
        <v>2309.84</v>
      </c>
    </row>
    <row r="301" spans="1:3" outlineLevel="2">
      <c r="A301" s="31"/>
      <c r="B301" s="141" t="s">
        <v>2063</v>
      </c>
      <c r="C301" s="128">
        <v>3138.81</v>
      </c>
    </row>
    <row r="302" spans="1:3" outlineLevel="2">
      <c r="A302" s="31"/>
      <c r="B302" s="141" t="s">
        <v>2063</v>
      </c>
      <c r="C302" s="128">
        <v>2573.14</v>
      </c>
    </row>
    <row r="303" spans="1:3" outlineLevel="2">
      <c r="A303" s="31"/>
      <c r="B303" s="141" t="s">
        <v>2063</v>
      </c>
      <c r="C303" s="128">
        <v>4809.4000000000005</v>
      </c>
    </row>
    <row r="304" spans="1:3" outlineLevel="2">
      <c r="A304" s="31"/>
      <c r="B304" s="141" t="s">
        <v>2063</v>
      </c>
      <c r="C304" s="128">
        <v>4421.9400000000005</v>
      </c>
    </row>
    <row r="305" spans="1:3" outlineLevel="2">
      <c r="A305" s="31"/>
      <c r="B305" s="141" t="s">
        <v>2063</v>
      </c>
      <c r="C305" s="128">
        <v>4558.76</v>
      </c>
    </row>
    <row r="306" spans="1:3" outlineLevel="2">
      <c r="A306" s="31"/>
      <c r="B306" s="141" t="s">
        <v>2063</v>
      </c>
      <c r="C306" s="128">
        <v>11152.58</v>
      </c>
    </row>
    <row r="307" spans="1:3" outlineLevel="2">
      <c r="A307" s="31"/>
      <c r="B307" s="141" t="s">
        <v>2063</v>
      </c>
      <c r="C307" s="128">
        <v>6225.9000000000005</v>
      </c>
    </row>
    <row r="308" spans="1:3" ht="21" customHeight="1" outlineLevel="1">
      <c r="A308" s="31"/>
      <c r="B308" s="142" t="s">
        <v>2160</v>
      </c>
      <c r="C308" s="143">
        <f>SUBTOTAL(9,C300:C307)</f>
        <v>39190.370000000003</v>
      </c>
    </row>
    <row r="309" spans="1:3" outlineLevel="2">
      <c r="A309" s="135" t="s">
        <v>560</v>
      </c>
      <c r="B309" s="141" t="s">
        <v>2064</v>
      </c>
      <c r="C309" s="128">
        <v>19301.23</v>
      </c>
    </row>
    <row r="310" spans="1:3" outlineLevel="2">
      <c r="A310" s="135"/>
      <c r="B310" s="141" t="s">
        <v>1001</v>
      </c>
      <c r="C310" s="128">
        <v>857777.89</v>
      </c>
    </row>
    <row r="311" spans="1:3" outlineLevel="2">
      <c r="A311" s="135"/>
      <c r="B311" s="141" t="s">
        <v>2067</v>
      </c>
      <c r="C311" s="128">
        <f>ROUND(298335.11/1.049875*1.14975,2)</f>
        <v>326715.84000000003</v>
      </c>
    </row>
    <row r="312" spans="1:3" outlineLevel="2">
      <c r="A312" s="135"/>
      <c r="B312" s="141" t="s">
        <v>1000</v>
      </c>
      <c r="C312" s="128">
        <v>1534892.11</v>
      </c>
    </row>
    <row r="313" spans="1:3" outlineLevel="2">
      <c r="A313" s="31"/>
      <c r="B313" s="141" t="s">
        <v>1711</v>
      </c>
      <c r="C313" s="128">
        <v>4674.12</v>
      </c>
    </row>
    <row r="314" spans="1:3" outlineLevel="2">
      <c r="A314" s="31"/>
      <c r="B314" s="141" t="s">
        <v>1000</v>
      </c>
      <c r="C314" s="128">
        <v>18576.060000000001</v>
      </c>
    </row>
    <row r="315" spans="1:3" ht="21" customHeight="1" outlineLevel="1">
      <c r="A315" s="31"/>
      <c r="B315" s="142" t="s">
        <v>1810</v>
      </c>
      <c r="C315" s="143">
        <f>SUBTOTAL(9,C309:C314)</f>
        <v>2761937.2500000005</v>
      </c>
    </row>
    <row r="316" spans="1:3" outlineLevel="2">
      <c r="A316" s="135" t="s">
        <v>1853</v>
      </c>
      <c r="B316" s="141" t="s">
        <v>2068</v>
      </c>
      <c r="C316" s="128">
        <v>27297.5</v>
      </c>
    </row>
    <row r="317" spans="1:3" ht="21" customHeight="1" outlineLevel="1">
      <c r="A317" s="31"/>
      <c r="B317" s="142" t="s">
        <v>2161</v>
      </c>
      <c r="C317" s="143">
        <f>SUBTOTAL(9,C316:C316)</f>
        <v>27297.5</v>
      </c>
    </row>
    <row r="318" spans="1:3" outlineLevel="2">
      <c r="A318" s="135" t="s">
        <v>570</v>
      </c>
      <c r="B318" s="141" t="s">
        <v>804</v>
      </c>
      <c r="C318" s="128">
        <v>60907.14</v>
      </c>
    </row>
    <row r="319" spans="1:3" outlineLevel="2">
      <c r="A319" s="31"/>
      <c r="B319" s="141" t="s">
        <v>2070</v>
      </c>
      <c r="C319" s="128">
        <v>735004.82000000007</v>
      </c>
    </row>
    <row r="320" spans="1:3" outlineLevel="2">
      <c r="A320" s="31"/>
      <c r="B320" s="141" t="s">
        <v>2070</v>
      </c>
      <c r="C320" s="128">
        <v>107345.95</v>
      </c>
    </row>
    <row r="321" spans="1:3" ht="21" customHeight="1" outlineLevel="1">
      <c r="A321" s="31"/>
      <c r="B321" s="142" t="s">
        <v>1811</v>
      </c>
      <c r="C321" s="143">
        <f>SUBTOTAL(9,C318:C320)</f>
        <v>903257.91</v>
      </c>
    </row>
    <row r="322" spans="1:3" outlineLevel="2">
      <c r="A322" s="135" t="s">
        <v>592</v>
      </c>
      <c r="B322" s="141" t="s">
        <v>805</v>
      </c>
      <c r="C322" s="128">
        <v>3253.33</v>
      </c>
    </row>
    <row r="323" spans="1:3" outlineLevel="2">
      <c r="A323" s="31"/>
      <c r="B323" s="141" t="s">
        <v>2071</v>
      </c>
      <c r="C323" s="128">
        <v>38643.1</v>
      </c>
    </row>
    <row r="324" spans="1:3" ht="21" customHeight="1" outlineLevel="1">
      <c r="A324" s="31"/>
      <c r="B324" s="142" t="s">
        <v>2162</v>
      </c>
      <c r="C324" s="143">
        <f>SUBTOTAL(9,C322:C323)</f>
        <v>41896.43</v>
      </c>
    </row>
    <row r="325" spans="1:3" outlineLevel="2">
      <c r="A325" s="26" t="s">
        <v>601</v>
      </c>
      <c r="B325" s="141" t="s">
        <v>2073</v>
      </c>
      <c r="C325" s="128">
        <v>10635.19</v>
      </c>
    </row>
    <row r="326" spans="1:3" outlineLevel="2">
      <c r="A326" s="31"/>
      <c r="B326" s="141" t="s">
        <v>2076</v>
      </c>
      <c r="C326" s="128">
        <v>38969.629999999997</v>
      </c>
    </row>
    <row r="327" spans="1:3" ht="21" customHeight="1" outlineLevel="1">
      <c r="A327" s="31"/>
      <c r="B327" s="142" t="s">
        <v>1812</v>
      </c>
      <c r="C327" s="143">
        <f>SUBTOTAL(9,C325:C326)</f>
        <v>49604.82</v>
      </c>
    </row>
    <row r="328" spans="1:3" outlineLevel="2">
      <c r="A328" s="135" t="s">
        <v>609</v>
      </c>
      <c r="B328" s="141" t="s">
        <v>2078</v>
      </c>
      <c r="C328" s="128">
        <v>2874.38</v>
      </c>
    </row>
    <row r="329" spans="1:3" outlineLevel="2">
      <c r="A329" s="31"/>
      <c r="B329" s="26" t="s">
        <v>2080</v>
      </c>
      <c r="C329" s="128">
        <v>82586.540000000008</v>
      </c>
    </row>
    <row r="330" spans="1:3" outlineLevel="2">
      <c r="A330" s="31"/>
      <c r="B330" s="141" t="s">
        <v>2082</v>
      </c>
      <c r="C330" s="128">
        <v>6188.56</v>
      </c>
    </row>
    <row r="331" spans="1:3" ht="21" customHeight="1" outlineLevel="1">
      <c r="A331" s="31"/>
      <c r="B331" s="142" t="s">
        <v>2163</v>
      </c>
      <c r="C331" s="143">
        <f>SUBTOTAL(9,C328:C330)</f>
        <v>91649.48000000001</v>
      </c>
    </row>
    <row r="332" spans="1:3" outlineLevel="2">
      <c r="A332" s="135" t="s">
        <v>625</v>
      </c>
      <c r="B332" s="26" t="s">
        <v>1854</v>
      </c>
      <c r="C332" s="128">
        <v>43075.38</v>
      </c>
    </row>
    <row r="333" spans="1:3" outlineLevel="2">
      <c r="A333" s="31"/>
      <c r="B333" s="141" t="s">
        <v>2084</v>
      </c>
      <c r="C333" s="128">
        <v>14594.93</v>
      </c>
    </row>
    <row r="334" spans="1:3" outlineLevel="2">
      <c r="A334" s="31"/>
      <c r="B334" s="141" t="s">
        <v>2086</v>
      </c>
      <c r="C334" s="128">
        <v>6108.62</v>
      </c>
    </row>
    <row r="335" spans="1:3" ht="21" customHeight="1" outlineLevel="1">
      <c r="A335" s="31"/>
      <c r="B335" s="142" t="s">
        <v>2164</v>
      </c>
      <c r="C335" s="143">
        <f>SUBTOTAL(9,C332:C334)</f>
        <v>63778.93</v>
      </c>
    </row>
    <row r="336" spans="1:3" outlineLevel="2">
      <c r="A336" s="135" t="s">
        <v>645</v>
      </c>
      <c r="B336" s="141" t="s">
        <v>2087</v>
      </c>
      <c r="C336" s="128">
        <v>3212.98</v>
      </c>
    </row>
    <row r="337" spans="1:3" outlineLevel="2">
      <c r="A337" s="31"/>
      <c r="B337" s="141" t="s">
        <v>1856</v>
      </c>
      <c r="C337" s="128">
        <v>2069.5500000000002</v>
      </c>
    </row>
    <row r="338" spans="1:3" outlineLevel="2">
      <c r="A338" s="31"/>
      <c r="B338" s="141" t="s">
        <v>2090</v>
      </c>
      <c r="C338" s="128">
        <v>3219.31</v>
      </c>
    </row>
    <row r="339" spans="1:3" outlineLevel="2">
      <c r="A339" s="31"/>
      <c r="B339" s="141" t="s">
        <v>2090</v>
      </c>
      <c r="C339" s="128">
        <v>2759.41</v>
      </c>
    </row>
    <row r="340" spans="1:3" outlineLevel="2">
      <c r="A340" s="31"/>
      <c r="B340" s="135" t="s">
        <v>2094</v>
      </c>
      <c r="C340" s="128">
        <v>2814.06</v>
      </c>
    </row>
    <row r="341" spans="1:3" outlineLevel="2">
      <c r="A341" s="31"/>
      <c r="B341" s="135" t="s">
        <v>2092</v>
      </c>
      <c r="C341" s="128">
        <v>22604.66</v>
      </c>
    </row>
    <row r="342" spans="1:3" ht="21" customHeight="1" outlineLevel="1">
      <c r="A342" s="31"/>
      <c r="B342" s="142" t="s">
        <v>1813</v>
      </c>
      <c r="C342" s="143">
        <f>SUBTOTAL(9,C336:C341)</f>
        <v>36679.97</v>
      </c>
    </row>
    <row r="343" spans="1:3" outlineLevel="2">
      <c r="A343" s="26" t="s">
        <v>1857</v>
      </c>
      <c r="B343" s="26" t="s">
        <v>1858</v>
      </c>
      <c r="C343" s="128">
        <v>53118.450000000004</v>
      </c>
    </row>
    <row r="344" spans="1:3" ht="21" customHeight="1" outlineLevel="1">
      <c r="A344" s="31"/>
      <c r="B344" s="142" t="s">
        <v>2165</v>
      </c>
      <c r="C344" s="143">
        <f>SUBTOTAL(9,C343:C343)</f>
        <v>53118.450000000004</v>
      </c>
    </row>
    <row r="345" spans="1:3" outlineLevel="2">
      <c r="A345" s="135" t="s">
        <v>674</v>
      </c>
      <c r="B345" s="141" t="s">
        <v>1859</v>
      </c>
      <c r="C345" s="128">
        <v>57198.5</v>
      </c>
    </row>
    <row r="346" spans="1:3" outlineLevel="2">
      <c r="A346" s="31"/>
      <c r="B346" s="141" t="s">
        <v>1860</v>
      </c>
      <c r="C346" s="128">
        <v>82403.350000000006</v>
      </c>
    </row>
    <row r="347" spans="1:3" ht="21" customHeight="1" outlineLevel="1">
      <c r="A347" s="31"/>
      <c r="B347" s="142" t="s">
        <v>1814</v>
      </c>
      <c r="C347" s="143">
        <f>SUBTOTAL(9,C345:C346)</f>
        <v>139601.85</v>
      </c>
    </row>
    <row r="348" spans="1:3" outlineLevel="2">
      <c r="A348" s="26" t="s">
        <v>1861</v>
      </c>
      <c r="B348" s="141" t="s">
        <v>2099</v>
      </c>
      <c r="C348" s="128">
        <v>2301.65</v>
      </c>
    </row>
    <row r="349" spans="1:3" outlineLevel="2">
      <c r="A349" s="31"/>
      <c r="B349" s="141" t="s">
        <v>2099</v>
      </c>
      <c r="C349" s="128">
        <v>9432.23</v>
      </c>
    </row>
    <row r="350" spans="1:3" outlineLevel="2">
      <c r="A350" s="31"/>
      <c r="B350" s="141" t="s">
        <v>2099</v>
      </c>
      <c r="C350" s="128">
        <v>18625.260000000002</v>
      </c>
    </row>
    <row r="351" spans="1:3" outlineLevel="2">
      <c r="A351" s="31"/>
      <c r="B351" s="141" t="s">
        <v>2099</v>
      </c>
      <c r="C351" s="128">
        <v>6438.37</v>
      </c>
    </row>
    <row r="352" spans="1:3" outlineLevel="2">
      <c r="A352" s="31"/>
      <c r="B352" s="141" t="s">
        <v>2099</v>
      </c>
      <c r="C352" s="128">
        <v>2103.59</v>
      </c>
    </row>
    <row r="353" spans="1:3" outlineLevel="2">
      <c r="A353" s="31"/>
      <c r="B353" s="141" t="s">
        <v>2099</v>
      </c>
      <c r="C353" s="128">
        <v>3091.4900000000002</v>
      </c>
    </row>
    <row r="354" spans="1:3" outlineLevel="2">
      <c r="A354" s="31"/>
      <c r="B354" s="141" t="s">
        <v>2099</v>
      </c>
      <c r="C354" s="128">
        <v>2130.7400000000002</v>
      </c>
    </row>
    <row r="355" spans="1:3" outlineLevel="2">
      <c r="A355" s="31"/>
      <c r="B355" s="141" t="s">
        <v>2099</v>
      </c>
      <c r="C355" s="128">
        <v>3293.9700000000003</v>
      </c>
    </row>
    <row r="356" spans="1:3" ht="21" customHeight="1" outlineLevel="1">
      <c r="A356" s="31"/>
      <c r="B356" s="142" t="s">
        <v>2166</v>
      </c>
      <c r="C356" s="143">
        <f>SUBTOTAL(9,C348:C355)</f>
        <v>47417.3</v>
      </c>
    </row>
    <row r="357" spans="1:3" outlineLevel="2">
      <c r="A357" s="135" t="s">
        <v>1862</v>
      </c>
      <c r="B357" s="141" t="s">
        <v>2100</v>
      </c>
      <c r="C357" s="128">
        <v>2890.48</v>
      </c>
    </row>
    <row r="358" spans="1:3" outlineLevel="2">
      <c r="A358" s="31"/>
      <c r="B358" s="141" t="s">
        <v>2100</v>
      </c>
      <c r="C358" s="128">
        <v>3118.64</v>
      </c>
    </row>
    <row r="359" spans="1:3" outlineLevel="2">
      <c r="A359" s="31"/>
      <c r="B359" s="141" t="s">
        <v>862</v>
      </c>
      <c r="C359" s="128">
        <v>16080.4</v>
      </c>
    </row>
    <row r="360" spans="1:3" outlineLevel="2">
      <c r="A360" s="31"/>
      <c r="B360" s="141" t="s">
        <v>2102</v>
      </c>
      <c r="C360" s="128">
        <v>2101.46</v>
      </c>
    </row>
    <row r="361" spans="1:3" outlineLevel="2">
      <c r="A361" s="31"/>
      <c r="B361" s="141" t="s">
        <v>865</v>
      </c>
      <c r="C361" s="128">
        <v>2105.77</v>
      </c>
    </row>
    <row r="362" spans="1:3" ht="21" customHeight="1" outlineLevel="1">
      <c r="A362" s="31"/>
      <c r="B362" s="142" t="s">
        <v>2167</v>
      </c>
      <c r="C362" s="143">
        <f>SUBTOTAL(9,C357:C361)</f>
        <v>26296.75</v>
      </c>
    </row>
    <row r="363" spans="1:3" outlineLevel="2">
      <c r="A363" s="135" t="s">
        <v>1700</v>
      </c>
      <c r="B363" s="141" t="s">
        <v>1713</v>
      </c>
      <c r="C363" s="128">
        <v>50014.130000000005</v>
      </c>
    </row>
    <row r="364" spans="1:3" outlineLevel="2">
      <c r="A364" s="31"/>
      <c r="B364" s="141" t="s">
        <v>2104</v>
      </c>
      <c r="C364" s="128">
        <v>10060.31</v>
      </c>
    </row>
    <row r="365" spans="1:3" ht="21" customHeight="1" outlineLevel="1">
      <c r="A365" s="31"/>
      <c r="B365" s="142" t="s">
        <v>1815</v>
      </c>
      <c r="C365" s="143">
        <f>SUBTOTAL(9,C363:C364)</f>
        <v>60074.44</v>
      </c>
    </row>
    <row r="366" spans="1:3" outlineLevel="2">
      <c r="A366" s="135" t="s">
        <v>1863</v>
      </c>
      <c r="B366" s="141" t="s">
        <v>2107</v>
      </c>
      <c r="C366" s="128">
        <v>3496.39</v>
      </c>
    </row>
    <row r="367" spans="1:3" outlineLevel="2">
      <c r="A367" s="31"/>
      <c r="B367" s="141" t="s">
        <v>2106</v>
      </c>
      <c r="C367" s="128">
        <v>21946.23</v>
      </c>
    </row>
    <row r="368" spans="1:3" ht="21" customHeight="1" outlineLevel="1">
      <c r="A368" s="31"/>
      <c r="B368" s="142" t="s">
        <v>2168</v>
      </c>
      <c r="C368" s="143">
        <f>SUBTOTAL(9,C366:C367)</f>
        <v>25442.62</v>
      </c>
    </row>
    <row r="369" spans="1:3" outlineLevel="2">
      <c r="A369" s="135" t="s">
        <v>1865</v>
      </c>
      <c r="B369" s="141" t="s">
        <v>2109</v>
      </c>
      <c r="C369" s="128">
        <v>8927.49</v>
      </c>
    </row>
    <row r="370" spans="1:3" outlineLevel="2">
      <c r="A370" s="31"/>
      <c r="B370" s="141" t="s">
        <v>2110</v>
      </c>
      <c r="C370" s="128">
        <v>6875.51</v>
      </c>
    </row>
    <row r="371" spans="1:3" outlineLevel="2">
      <c r="A371" s="31"/>
      <c r="B371" s="141" t="s">
        <v>1868</v>
      </c>
      <c r="C371" s="128">
        <v>14274.34</v>
      </c>
    </row>
    <row r="372" spans="1:3" ht="21" customHeight="1" outlineLevel="1">
      <c r="A372" s="31"/>
      <c r="B372" s="142" t="s">
        <v>2169</v>
      </c>
      <c r="C372" s="143">
        <f>SUBTOTAL(9,C369:C371)</f>
        <v>30077.34</v>
      </c>
    </row>
    <row r="373" spans="1:3" outlineLevel="2">
      <c r="A373" s="26" t="s">
        <v>1869</v>
      </c>
      <c r="B373" s="141" t="s">
        <v>2113</v>
      </c>
      <c r="C373" s="128">
        <v>90899.24</v>
      </c>
    </row>
    <row r="374" spans="1:3" ht="21" customHeight="1" outlineLevel="1">
      <c r="A374" s="26"/>
      <c r="B374" s="142" t="s">
        <v>2170</v>
      </c>
      <c r="C374" s="146">
        <f>SUBTOTAL(9,C373:C373)</f>
        <v>90899.24</v>
      </c>
    </row>
    <row r="375" spans="1:3" ht="21.75" customHeight="1" thickBot="1">
      <c r="A375" s="159" t="s">
        <v>2175</v>
      </c>
      <c r="B375" s="159"/>
      <c r="C375" s="155">
        <f>SUBTOTAL(9,C8:C373)</f>
        <v>28127205.668599997</v>
      </c>
    </row>
    <row r="376" spans="1:3" ht="13.5" thickTop="1">
      <c r="A376" s="31"/>
      <c r="B376" s="140"/>
      <c r="C376" s="128" t="s">
        <v>806</v>
      </c>
    </row>
  </sheetData>
  <autoFilter ref="A6:C376" xr:uid="{5C6CFAA5-BB46-4132-974E-4637210088E1}"/>
  <mergeCells count="4">
    <mergeCell ref="A2:C2"/>
    <mergeCell ref="A3:C3"/>
    <mergeCell ref="A4:C4"/>
    <mergeCell ref="A375:B375"/>
  </mergeCells>
  <pageMargins left="0.59055118110236227" right="0.59055118110236227" top="0.39370078740157483" bottom="0.15748031496062992" header="0" footer="0"/>
  <pageSetup paperSize="5" scale="99" fitToWidth="0" fitToHeight="0" orientation="landscape" verticalDpi="1200" r:id="rId1"/>
  <headerFooter alignWithMargins="0">
    <oddFooter>&amp;RPage &amp;P of &amp;N</oddFooter>
  </headerFooter>
  <rowBreaks count="7" manualBreakCount="7">
    <brk id="39" max="2" man="1"/>
    <brk id="102" max="2" man="1"/>
    <brk id="131" max="2" man="1"/>
    <brk id="255" max="2" man="1"/>
    <brk id="283" max="2" man="1"/>
    <brk id="315" max="2" man="1"/>
    <brk id="344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  <outlinePr summaryBelow="0" summaryRight="0"/>
    <pageSetUpPr autoPageBreaks="0"/>
  </sheetPr>
  <dimension ref="A1:W358"/>
  <sheetViews>
    <sheetView workbookViewId="0"/>
  </sheetViews>
  <sheetFormatPr defaultRowHeight="12.75" outlineLevelCol="7"/>
  <cols>
    <col min="1" max="1" width="7.28515625" customWidth="1"/>
    <col min="2" max="2" width="23.7109375" customWidth="1"/>
    <col min="3" max="3" width="8.5703125" style="103" bestFit="1" customWidth="1"/>
    <col min="4" max="4" width="12.7109375" style="103" customWidth="1"/>
    <col min="5" max="5" width="2" style="103" customWidth="1" outlineLevel="3"/>
    <col min="6" max="6" width="10.5703125" style="103" bestFit="1" customWidth="1" outlineLevel="3"/>
    <col min="7" max="7" width="9.42578125" style="103" bestFit="1" customWidth="1" outlineLevel="3"/>
    <col min="8" max="8" width="9" style="104" customWidth="1" outlineLevel="3"/>
    <col min="9" max="9" width="44.28515625" style="71" customWidth="1" outlineLevel="7"/>
    <col min="10" max="11" width="47.140625" style="71" hidden="1" customWidth="1" outlineLevel="7"/>
    <col min="12" max="12" width="47.140625" style="105" hidden="1" customWidth="1" outlineLevel="7"/>
    <col min="13" max="13" width="69.28515625" customWidth="1" outlineLevel="7"/>
    <col min="14" max="14" width="13.140625" style="6" bestFit="1" customWidth="1"/>
    <col min="15" max="15" width="13.140625" style="84" bestFit="1" customWidth="1"/>
    <col min="16" max="16" width="19.28515625" style="84" bestFit="1" customWidth="1"/>
    <col min="17" max="17" width="15.5703125" bestFit="1" customWidth="1"/>
    <col min="18" max="18" width="9.42578125" style="121" customWidth="1"/>
    <col min="19" max="19" width="12.7109375" style="103" customWidth="1"/>
    <col min="20" max="20" width="63.7109375" style="29" customWidth="1"/>
    <col min="21" max="21" width="66" style="29" customWidth="1"/>
    <col min="22" max="22" width="64.140625" customWidth="1"/>
    <col min="23" max="261" width="6.85546875" customWidth="1"/>
  </cols>
  <sheetData>
    <row r="1" spans="1:22" s="16" customFormat="1">
      <c r="C1" s="85"/>
      <c r="D1" s="85"/>
      <c r="E1" s="85"/>
      <c r="F1" s="85"/>
      <c r="G1" s="85"/>
      <c r="H1" s="86"/>
      <c r="I1" s="71"/>
      <c r="J1" s="71"/>
      <c r="K1" s="71"/>
      <c r="L1" s="105"/>
      <c r="N1" s="17"/>
      <c r="O1" s="78"/>
      <c r="P1" s="78"/>
      <c r="R1" s="57"/>
      <c r="S1" s="85"/>
      <c r="T1" s="28"/>
      <c r="U1" s="28"/>
    </row>
    <row r="2" spans="1:22" s="16" customFormat="1" ht="16.5">
      <c r="A2" s="12" t="s">
        <v>0</v>
      </c>
      <c r="B2" s="12"/>
      <c r="C2" s="79"/>
      <c r="D2" s="79"/>
      <c r="E2" s="79"/>
      <c r="F2" s="79"/>
      <c r="G2" s="79"/>
      <c r="H2" s="87"/>
      <c r="I2" s="72"/>
      <c r="J2" s="72"/>
      <c r="K2" s="72"/>
      <c r="L2" s="106"/>
      <c r="M2" s="12"/>
      <c r="N2" s="12"/>
      <c r="O2" s="79"/>
      <c r="P2" s="79"/>
      <c r="Q2" s="12"/>
      <c r="R2" s="117"/>
      <c r="S2" s="79"/>
      <c r="T2" s="28"/>
      <c r="U2" s="28"/>
    </row>
    <row r="3" spans="1:22" s="16" customFormat="1" ht="16.5">
      <c r="A3" s="12" t="s">
        <v>1</v>
      </c>
      <c r="B3" s="12"/>
      <c r="C3" s="79"/>
      <c r="D3" s="79"/>
      <c r="E3" s="79"/>
      <c r="F3" s="79"/>
      <c r="G3" s="79"/>
      <c r="H3" s="87"/>
      <c r="I3" s="72"/>
      <c r="J3" s="72"/>
      <c r="K3" s="72"/>
      <c r="L3" s="106"/>
      <c r="M3" s="12"/>
      <c r="N3" s="12"/>
      <c r="O3" s="79"/>
      <c r="P3" s="79"/>
      <c r="Q3" s="12"/>
      <c r="R3" s="117"/>
      <c r="S3" s="79"/>
      <c r="T3" s="28"/>
      <c r="U3" s="28"/>
    </row>
    <row r="4" spans="1:22" s="16" customFormat="1" ht="16.5">
      <c r="A4" s="12" t="s">
        <v>2</v>
      </c>
      <c r="B4" s="12"/>
      <c r="C4" s="79"/>
      <c r="D4" s="79"/>
      <c r="E4" s="79"/>
      <c r="F4" s="79"/>
      <c r="G4" s="79"/>
      <c r="H4" s="87"/>
      <c r="I4" s="72"/>
      <c r="J4" s="72"/>
      <c r="K4" s="72"/>
      <c r="L4" s="106"/>
      <c r="M4" s="12"/>
      <c r="N4" s="12"/>
      <c r="O4" s="79"/>
      <c r="P4" s="79"/>
      <c r="Q4" s="12"/>
      <c r="R4" s="117"/>
      <c r="S4" s="79"/>
      <c r="T4" s="28"/>
      <c r="U4" s="28"/>
    </row>
    <row r="5" spans="1:22" s="16" customFormat="1">
      <c r="C5" s="85"/>
      <c r="D5" s="85"/>
      <c r="E5" s="85"/>
      <c r="F5" s="85"/>
      <c r="G5" s="85"/>
      <c r="H5" s="86"/>
      <c r="I5" s="71"/>
      <c r="J5" s="71"/>
      <c r="K5" s="71"/>
      <c r="L5" s="105"/>
      <c r="N5" s="17"/>
      <c r="O5" s="78"/>
      <c r="P5" s="78"/>
      <c r="R5" s="57"/>
      <c r="S5" s="85"/>
      <c r="T5" s="28"/>
      <c r="U5" s="28"/>
    </row>
    <row r="6" spans="1:22" s="70" customFormat="1" ht="30">
      <c r="A6" s="64" t="s">
        <v>3</v>
      </c>
      <c r="B6" s="64"/>
      <c r="C6" s="88" t="s">
        <v>4</v>
      </c>
      <c r="D6" s="88" t="s">
        <v>5</v>
      </c>
      <c r="E6" s="88"/>
      <c r="F6" s="89" t="s">
        <v>6</v>
      </c>
      <c r="G6" s="89" t="s">
        <v>7</v>
      </c>
      <c r="H6" s="90" t="s">
        <v>8</v>
      </c>
      <c r="I6" s="73" t="s">
        <v>9</v>
      </c>
      <c r="J6" s="73" t="s">
        <v>1009</v>
      </c>
      <c r="K6" s="73" t="s">
        <v>1471</v>
      </c>
      <c r="L6" s="107" t="s">
        <v>1472</v>
      </c>
      <c r="M6" s="66" t="s">
        <v>992</v>
      </c>
      <c r="N6" s="67" t="s">
        <v>10</v>
      </c>
      <c r="O6" s="80" t="s">
        <v>993</v>
      </c>
      <c r="P6" s="68" t="s">
        <v>11</v>
      </c>
      <c r="Q6" s="65" t="s">
        <v>12</v>
      </c>
      <c r="R6" s="118"/>
      <c r="S6" s="88" t="s">
        <v>5</v>
      </c>
      <c r="T6" s="69" t="s">
        <v>1005</v>
      </c>
      <c r="U6" s="69" t="s">
        <v>1006</v>
      </c>
      <c r="V6" s="77" t="s">
        <v>1007</v>
      </c>
    </row>
    <row r="7" spans="1:22" s="16" customFormat="1" ht="15">
      <c r="A7" s="14" t="s">
        <v>13</v>
      </c>
      <c r="B7" s="43" t="s">
        <v>14</v>
      </c>
      <c r="C7" s="91" t="s">
        <v>15</v>
      </c>
      <c r="D7" s="92" t="s">
        <v>16</v>
      </c>
      <c r="E7" s="92"/>
      <c r="F7" s="92" t="s">
        <v>17</v>
      </c>
      <c r="G7" s="85"/>
      <c r="H7" s="93">
        <v>43490</v>
      </c>
      <c r="I7" s="74" t="s">
        <v>947</v>
      </c>
      <c r="J7" s="74" t="s">
        <v>1473</v>
      </c>
      <c r="K7" s="74" t="s">
        <v>1010</v>
      </c>
      <c r="L7" s="108" t="s">
        <v>1240</v>
      </c>
      <c r="M7" s="54" t="s">
        <v>782</v>
      </c>
      <c r="N7" s="8">
        <v>47378.9</v>
      </c>
      <c r="O7" s="49">
        <v>47378.9</v>
      </c>
      <c r="P7" s="49">
        <v>47356.82</v>
      </c>
      <c r="Q7" s="115">
        <f>O7-P7</f>
        <v>22.080000000001746</v>
      </c>
      <c r="R7" s="119"/>
      <c r="S7" s="92" t="s">
        <v>16</v>
      </c>
      <c r="T7" s="28" t="e">
        <f>IF(A7&lt;&gt;0,INDEX(#REF!,MATCH(A7,#REF!,0),10),0)</f>
        <v>#REF!</v>
      </c>
      <c r="U7" s="30" t="e">
        <f>IF(A7&lt;&gt;0,INDEX(#REF!,MATCH(A7,#REF!,0),10),0)</f>
        <v>#REF!</v>
      </c>
      <c r="V7" s="28" t="e">
        <f>IF(A7&lt;&gt;0,INDEX(#REF!,MATCH(A7,#REF!,0),8),0)</f>
        <v>#REF!</v>
      </c>
    </row>
    <row r="8" spans="1:22" s="16" customFormat="1">
      <c r="C8" s="91" t="s">
        <v>15</v>
      </c>
      <c r="D8" s="92" t="s">
        <v>18</v>
      </c>
      <c r="E8" s="92"/>
      <c r="F8" s="92" t="s">
        <v>19</v>
      </c>
      <c r="G8" s="85"/>
      <c r="H8" s="93">
        <v>43733</v>
      </c>
      <c r="I8" s="74" t="s">
        <v>1228</v>
      </c>
      <c r="J8" s="74" t="s">
        <v>1474</v>
      </c>
      <c r="K8" s="74" t="s">
        <v>1200</v>
      </c>
      <c r="L8" s="108" t="s">
        <v>1241</v>
      </c>
      <c r="M8" s="53" t="s">
        <v>817</v>
      </c>
      <c r="N8" s="8">
        <v>3367.62</v>
      </c>
      <c r="O8" s="49">
        <v>3367.62</v>
      </c>
      <c r="P8" s="49">
        <v>3367.62</v>
      </c>
      <c r="Q8" s="17">
        <f t="shared" ref="Q8:Q71" si="0">O8-P8</f>
        <v>0</v>
      </c>
      <c r="R8" s="17"/>
      <c r="S8" s="92" t="s">
        <v>18</v>
      </c>
      <c r="T8" s="28">
        <f>IF(A8&lt;&gt;0,INDEX(#REF!,MATCH(A8,#REF!,0),10),0)</f>
        <v>0</v>
      </c>
      <c r="U8" s="30">
        <f>IF(A8&lt;&gt;0,INDEX(#REF!,MATCH(A8,#REF!,0),10),0)</f>
        <v>0</v>
      </c>
      <c r="V8" s="28">
        <f>IF(A8&lt;&gt;0,INDEX(#REF!,MATCH(A8,#REF!,0),8),0)</f>
        <v>0</v>
      </c>
    </row>
    <row r="9" spans="1:22" s="16" customFormat="1" ht="24.75" customHeight="1">
      <c r="C9" s="85"/>
      <c r="D9" s="85"/>
      <c r="E9" s="94" t="s">
        <v>693</v>
      </c>
      <c r="F9" s="94"/>
      <c r="G9" s="94"/>
      <c r="H9" s="95"/>
      <c r="I9" s="74"/>
      <c r="J9" s="74"/>
      <c r="K9" s="74" t="s">
        <v>1011</v>
      </c>
      <c r="L9" s="108"/>
      <c r="M9" s="15"/>
      <c r="N9" s="39">
        <f>SUBTOTAL(9,N7:N8)</f>
        <v>50746.520000000004</v>
      </c>
      <c r="O9" s="50">
        <f>SUBTOTAL(9,O7:O8)</f>
        <v>50746.520000000004</v>
      </c>
      <c r="P9" s="50">
        <f>SUBTOTAL(9,P7:P8)</f>
        <v>50724.44</v>
      </c>
      <c r="Q9" s="17">
        <f t="shared" si="0"/>
        <v>22.080000000001746</v>
      </c>
      <c r="R9" s="17"/>
      <c r="S9" s="85"/>
      <c r="T9" s="28">
        <f>IF(A9&lt;&gt;0,INDEX(#REF!,MATCH(A9,#REF!,0),10),0)</f>
        <v>0</v>
      </c>
      <c r="U9" s="30">
        <f>IF(A9&lt;&gt;0,INDEX(#REF!,MATCH(A9,#REF!,0),10),0)</f>
        <v>0</v>
      </c>
      <c r="V9" s="28">
        <f>IF(A9&lt;&gt;0,INDEX(#REF!,MATCH(A9,#REF!,0),8),0)</f>
        <v>0</v>
      </c>
    </row>
    <row r="10" spans="1:22" s="16" customFormat="1">
      <c r="A10" s="14" t="s">
        <v>22</v>
      </c>
      <c r="B10" s="18" t="s">
        <v>23</v>
      </c>
      <c r="C10" s="91" t="s">
        <v>15</v>
      </c>
      <c r="D10" s="92" t="s">
        <v>24</v>
      </c>
      <c r="E10" s="92"/>
      <c r="F10" s="92" t="s">
        <v>19</v>
      </c>
      <c r="G10" s="85"/>
      <c r="H10" s="93">
        <v>43495</v>
      </c>
      <c r="I10" s="74" t="s">
        <v>833</v>
      </c>
      <c r="J10" s="74" t="s">
        <v>1475</v>
      </c>
      <c r="K10" s="74" t="s">
        <v>1201</v>
      </c>
      <c r="L10" s="108" t="s">
        <v>1358</v>
      </c>
      <c r="M10" s="18" t="s">
        <v>25</v>
      </c>
      <c r="N10" s="8">
        <v>12000</v>
      </c>
      <c r="O10" s="49">
        <v>12000</v>
      </c>
      <c r="P10" s="49">
        <v>11324.22</v>
      </c>
      <c r="Q10" s="17">
        <f t="shared" si="0"/>
        <v>675.78000000000065</v>
      </c>
      <c r="R10" s="17"/>
      <c r="S10" s="92" t="s">
        <v>24</v>
      </c>
      <c r="T10" s="28" t="e">
        <f>IF(A10&lt;&gt;0,INDEX(#REF!,MATCH(A10,#REF!,0),10),0)</f>
        <v>#REF!</v>
      </c>
      <c r="U10" s="30" t="e">
        <f>IF(A10&lt;&gt;0,INDEX(#REF!,MATCH(A10,#REF!,0),10),0)</f>
        <v>#REF!</v>
      </c>
      <c r="V10" s="28" t="e">
        <f>IF(A10&lt;&gt;0,INDEX(#REF!,MATCH(A10,#REF!,0),8),0)</f>
        <v>#REF!</v>
      </c>
    </row>
    <row r="11" spans="1:22" s="16" customFormat="1" ht="15">
      <c r="C11" s="91" t="s">
        <v>15</v>
      </c>
      <c r="D11" s="92" t="s">
        <v>26</v>
      </c>
      <c r="E11" s="92"/>
      <c r="F11" s="92" t="s">
        <v>17</v>
      </c>
      <c r="G11" s="85"/>
      <c r="H11" s="93">
        <v>43627</v>
      </c>
      <c r="I11" s="74" t="s">
        <v>831</v>
      </c>
      <c r="J11" s="74" t="s">
        <v>1476</v>
      </c>
      <c r="K11" s="74" t="s">
        <v>1202</v>
      </c>
      <c r="L11" s="108" t="s">
        <v>1359</v>
      </c>
      <c r="M11" s="18" t="s">
        <v>27</v>
      </c>
      <c r="N11" s="8">
        <v>3073.37</v>
      </c>
      <c r="O11" s="49">
        <v>3073.37</v>
      </c>
      <c r="P11" s="49">
        <v>2147.98</v>
      </c>
      <c r="Q11" s="115">
        <f t="shared" si="0"/>
        <v>925.38999999999987</v>
      </c>
      <c r="R11" s="120"/>
      <c r="S11" s="92" t="s">
        <v>26</v>
      </c>
      <c r="T11" s="28">
        <f>IF(A11&lt;&gt;0,INDEX(#REF!,MATCH(A11,#REF!,0),10),0)</f>
        <v>0</v>
      </c>
      <c r="U11" s="30">
        <f>IF(A11&lt;&gt;0,INDEX(#REF!,MATCH(A11,#REF!,0),10),0)</f>
        <v>0</v>
      </c>
      <c r="V11" s="28">
        <f>IF(A11&lt;&gt;0,INDEX(#REF!,MATCH(A11,#REF!,0),8),0)</f>
        <v>0</v>
      </c>
    </row>
    <row r="12" spans="1:22" s="16" customFormat="1">
      <c r="C12" s="91" t="s">
        <v>15</v>
      </c>
      <c r="D12" s="92" t="s">
        <v>28</v>
      </c>
      <c r="E12" s="92"/>
      <c r="F12" s="92" t="s">
        <v>19</v>
      </c>
      <c r="G12" s="85"/>
      <c r="H12" s="93">
        <v>43658</v>
      </c>
      <c r="I12" s="74" t="s">
        <v>1213</v>
      </c>
      <c r="J12" s="74" t="s">
        <v>1477</v>
      </c>
      <c r="K12" s="74" t="s">
        <v>1214</v>
      </c>
      <c r="L12" s="108" t="s">
        <v>1242</v>
      </c>
      <c r="M12" s="18" t="s">
        <v>29</v>
      </c>
      <c r="N12" s="8">
        <v>8419.6200000000008</v>
      </c>
      <c r="O12" s="49">
        <v>8419.6200000000008</v>
      </c>
      <c r="P12" s="49">
        <v>8419.6200000000008</v>
      </c>
      <c r="Q12" s="17">
        <f t="shared" si="0"/>
        <v>0</v>
      </c>
      <c r="R12" s="17"/>
      <c r="S12" s="92" t="s">
        <v>28</v>
      </c>
      <c r="T12" s="28">
        <f>IF(A12&lt;&gt;0,INDEX(#REF!,MATCH(A12,#REF!,0),10),0)</f>
        <v>0</v>
      </c>
      <c r="U12" s="30">
        <f>IF(A12&lt;&gt;0,INDEX(#REF!,MATCH(A12,#REF!,0),10),0)</f>
        <v>0</v>
      </c>
      <c r="V12" s="28">
        <f>IF(A12&lt;&gt;0,INDEX(#REF!,MATCH(A12,#REF!,0),8),0)</f>
        <v>0</v>
      </c>
    </row>
    <row r="13" spans="1:22" s="16" customFormat="1">
      <c r="C13" s="91" t="s">
        <v>15</v>
      </c>
      <c r="D13" s="92" t="s">
        <v>30</v>
      </c>
      <c r="E13" s="92"/>
      <c r="F13" s="92" t="s">
        <v>19</v>
      </c>
      <c r="G13" s="85"/>
      <c r="H13" s="93">
        <v>43699</v>
      </c>
      <c r="I13" s="74" t="s">
        <v>832</v>
      </c>
      <c r="J13" s="74" t="s">
        <v>1478</v>
      </c>
      <c r="K13" s="74" t="s">
        <v>1203</v>
      </c>
      <c r="L13" s="108" t="s">
        <v>1360</v>
      </c>
      <c r="M13" s="46" t="s">
        <v>31</v>
      </c>
      <c r="N13" s="8">
        <v>4293.7</v>
      </c>
      <c r="O13" s="49">
        <v>4293.7</v>
      </c>
      <c r="P13" s="49">
        <v>4293.71</v>
      </c>
      <c r="Q13" s="17">
        <f t="shared" si="0"/>
        <v>-1.0000000000218279E-2</v>
      </c>
      <c r="R13" s="17"/>
      <c r="S13" s="92" t="s">
        <v>30</v>
      </c>
      <c r="T13" s="28">
        <f>IF(A13&lt;&gt;0,INDEX(#REF!,MATCH(A13,#REF!,0),10),0)</f>
        <v>0</v>
      </c>
      <c r="U13" s="30">
        <f>IF(A13&lt;&gt;0,INDEX(#REF!,MATCH(A13,#REF!,0),10),0)</f>
        <v>0</v>
      </c>
      <c r="V13" s="28">
        <f>IF(A13&lt;&gt;0,INDEX(#REF!,MATCH(A13,#REF!,0),8),0)</f>
        <v>0</v>
      </c>
    </row>
    <row r="14" spans="1:22" s="16" customFormat="1">
      <c r="C14" s="91" t="s">
        <v>15</v>
      </c>
      <c r="D14" s="92" t="s">
        <v>32</v>
      </c>
      <c r="E14" s="92"/>
      <c r="F14" s="92" t="s">
        <v>19</v>
      </c>
      <c r="G14" s="85"/>
      <c r="H14" s="93">
        <v>43717</v>
      </c>
      <c r="I14" s="74" t="s">
        <v>834</v>
      </c>
      <c r="J14" s="74" t="s">
        <v>1479</v>
      </c>
      <c r="K14" s="74" t="s">
        <v>1012</v>
      </c>
      <c r="L14" s="108" t="s">
        <v>1243</v>
      </c>
      <c r="M14" s="46" t="s">
        <v>33</v>
      </c>
      <c r="N14" s="8">
        <v>3873.84</v>
      </c>
      <c r="O14" s="49">
        <v>3873.84</v>
      </c>
      <c r="P14" s="49">
        <v>3873.8</v>
      </c>
      <c r="Q14" s="17">
        <f t="shared" si="0"/>
        <v>3.999999999996362E-2</v>
      </c>
      <c r="R14" s="17"/>
      <c r="S14" s="92" t="s">
        <v>32</v>
      </c>
      <c r="T14" s="28">
        <f>IF(A14&lt;&gt;0,INDEX(#REF!,MATCH(A14,#REF!,0),10),0)</f>
        <v>0</v>
      </c>
      <c r="U14" s="30">
        <f>IF(A14&lt;&gt;0,INDEX(#REF!,MATCH(A14,#REF!,0),10),0)</f>
        <v>0</v>
      </c>
      <c r="V14" s="28">
        <f>IF(A14&lt;&gt;0,INDEX(#REF!,MATCH(A14,#REF!,0),8),0)</f>
        <v>0</v>
      </c>
    </row>
    <row r="15" spans="1:22" s="16" customFormat="1">
      <c r="C15" s="91" t="s">
        <v>15</v>
      </c>
      <c r="D15" s="92" t="s">
        <v>34</v>
      </c>
      <c r="E15" s="92"/>
      <c r="F15" s="92" t="s">
        <v>19</v>
      </c>
      <c r="G15" s="85"/>
      <c r="H15" s="93">
        <v>43718</v>
      </c>
      <c r="I15" s="74" t="s">
        <v>833</v>
      </c>
      <c r="J15" s="74" t="s">
        <v>1475</v>
      </c>
      <c r="K15" s="74" t="s">
        <v>1201</v>
      </c>
      <c r="L15" s="108" t="s">
        <v>1358</v>
      </c>
      <c r="M15" s="18" t="s">
        <v>35</v>
      </c>
      <c r="N15" s="8">
        <v>2238.4</v>
      </c>
      <c r="O15" s="49">
        <v>2238.4</v>
      </c>
      <c r="P15" s="49">
        <v>2238.38</v>
      </c>
      <c r="Q15" s="17">
        <f t="shared" si="0"/>
        <v>1.999999999998181E-2</v>
      </c>
      <c r="R15" s="17"/>
      <c r="S15" s="92" t="s">
        <v>34</v>
      </c>
      <c r="T15" s="28">
        <f>IF(A15&lt;&gt;0,INDEX(#REF!,MATCH(A15,#REF!,0),10),0)</f>
        <v>0</v>
      </c>
      <c r="U15" s="30">
        <f>IF(A15&lt;&gt;0,INDEX(#REF!,MATCH(A15,#REF!,0),10),0)</f>
        <v>0</v>
      </c>
      <c r="V15" s="28">
        <f>IF(A15&lt;&gt;0,INDEX(#REF!,MATCH(A15,#REF!,0),8),0)</f>
        <v>0</v>
      </c>
    </row>
    <row r="16" spans="1:22" s="16" customFormat="1">
      <c r="C16" s="91" t="s">
        <v>15</v>
      </c>
      <c r="D16" s="92" t="s">
        <v>36</v>
      </c>
      <c r="E16" s="92"/>
      <c r="F16" s="92" t="s">
        <v>19</v>
      </c>
      <c r="G16" s="85"/>
      <c r="H16" s="93">
        <v>43766</v>
      </c>
      <c r="I16" s="74" t="s">
        <v>1229</v>
      </c>
      <c r="J16" s="74" t="s">
        <v>1480</v>
      </c>
      <c r="K16" s="74" t="s">
        <v>1215</v>
      </c>
      <c r="L16" s="108" t="s">
        <v>1361</v>
      </c>
      <c r="M16" s="46" t="s">
        <v>37</v>
      </c>
      <c r="N16" s="8">
        <v>5359.08</v>
      </c>
      <c r="O16" s="49">
        <v>5359.08</v>
      </c>
      <c r="P16" s="49">
        <v>5359.07</v>
      </c>
      <c r="Q16" s="17">
        <f t="shared" si="0"/>
        <v>1.0000000000218279E-2</v>
      </c>
      <c r="R16" s="17"/>
      <c r="S16" s="92" t="s">
        <v>36</v>
      </c>
      <c r="T16" s="28">
        <f>IF(A16&lt;&gt;0,INDEX(#REF!,MATCH(A16,#REF!,0),10),0)</f>
        <v>0</v>
      </c>
      <c r="U16" s="30">
        <f>IF(A16&lt;&gt;0,INDEX(#REF!,MATCH(A16,#REF!,0),10),0)</f>
        <v>0</v>
      </c>
      <c r="V16" s="28">
        <f>IF(A16&lt;&gt;0,INDEX(#REF!,MATCH(A16,#REF!,0),8),0)</f>
        <v>0</v>
      </c>
    </row>
    <row r="17" spans="1:22" s="16" customFormat="1">
      <c r="C17" s="91" t="s">
        <v>15</v>
      </c>
      <c r="D17" s="92" t="s">
        <v>38</v>
      </c>
      <c r="E17" s="92"/>
      <c r="F17" s="92" t="s">
        <v>19</v>
      </c>
      <c r="G17" s="85"/>
      <c r="H17" s="93">
        <v>43780</v>
      </c>
      <c r="I17" s="74" t="s">
        <v>836</v>
      </c>
      <c r="J17" s="74" t="s">
        <v>1481</v>
      </c>
      <c r="K17" s="74" t="s">
        <v>1204</v>
      </c>
      <c r="L17" s="108" t="s">
        <v>1367</v>
      </c>
      <c r="M17" s="18" t="s">
        <v>39</v>
      </c>
      <c r="N17" s="8">
        <v>3238.09</v>
      </c>
      <c r="O17" s="49">
        <v>3238.09</v>
      </c>
      <c r="P17" s="49">
        <v>3251</v>
      </c>
      <c r="Q17" s="17">
        <f t="shared" si="0"/>
        <v>-12.909999999999854</v>
      </c>
      <c r="R17" s="17"/>
      <c r="S17" s="92" t="s">
        <v>38</v>
      </c>
      <c r="T17" s="28">
        <f>IF(A17&lt;&gt;0,INDEX(#REF!,MATCH(A17,#REF!,0),10),0)</f>
        <v>0</v>
      </c>
      <c r="U17" s="30">
        <f>IF(A17&lt;&gt;0,INDEX(#REF!,MATCH(A17,#REF!,0),10),0)</f>
        <v>0</v>
      </c>
      <c r="V17" s="28">
        <f>IF(A17&lt;&gt;0,INDEX(#REF!,MATCH(A17,#REF!,0),8),0)</f>
        <v>0</v>
      </c>
    </row>
    <row r="18" spans="1:22" s="16" customFormat="1">
      <c r="C18" s="91" t="s">
        <v>15</v>
      </c>
      <c r="D18" s="92" t="s">
        <v>40</v>
      </c>
      <c r="E18" s="92"/>
      <c r="F18" s="92" t="s">
        <v>19</v>
      </c>
      <c r="G18" s="85"/>
      <c r="H18" s="93">
        <v>43818</v>
      </c>
      <c r="I18" s="74" t="s">
        <v>835</v>
      </c>
      <c r="J18" s="74" t="s">
        <v>1482</v>
      </c>
      <c r="K18" s="74" t="s">
        <v>1205</v>
      </c>
      <c r="L18" s="108" t="s">
        <v>1366</v>
      </c>
      <c r="M18" s="46" t="s">
        <v>41</v>
      </c>
      <c r="N18" s="8">
        <v>7281.38</v>
      </c>
      <c r="O18" s="49">
        <v>7281.38</v>
      </c>
      <c r="P18" s="49">
        <v>7281.38</v>
      </c>
      <c r="Q18" s="17">
        <f t="shared" si="0"/>
        <v>0</v>
      </c>
      <c r="R18" s="17"/>
      <c r="S18" s="92" t="s">
        <v>40</v>
      </c>
      <c r="T18" s="28">
        <f>IF(A18&lt;&gt;0,INDEX(#REF!,MATCH(A18,#REF!,0),10),0)</f>
        <v>0</v>
      </c>
      <c r="U18" s="30">
        <f>IF(A18&lt;&gt;0,INDEX(#REF!,MATCH(A18,#REF!,0),10),0)</f>
        <v>0</v>
      </c>
      <c r="V18" s="28">
        <f>IF(A18&lt;&gt;0,INDEX(#REF!,MATCH(A18,#REF!,0),8),0)</f>
        <v>0</v>
      </c>
    </row>
    <row r="19" spans="1:22" s="16" customFormat="1" ht="24.75" customHeight="1">
      <c r="C19" s="85"/>
      <c r="D19" s="85"/>
      <c r="E19" s="94" t="s">
        <v>694</v>
      </c>
      <c r="F19" s="94"/>
      <c r="G19" s="94"/>
      <c r="H19" s="95"/>
      <c r="I19" s="74"/>
      <c r="J19" s="74"/>
      <c r="K19" s="74" t="s">
        <v>1011</v>
      </c>
      <c r="L19" s="108"/>
      <c r="M19" s="15"/>
      <c r="N19" s="9">
        <f>SUBTOTAL(9,N10:N18)</f>
        <v>49777.48</v>
      </c>
      <c r="O19" s="51">
        <f>SUBTOTAL(9,O10:O18)</f>
        <v>49777.48</v>
      </c>
      <c r="P19" s="51">
        <f>SUBTOTAL(9,P10:P18)</f>
        <v>48189.159999999996</v>
      </c>
      <c r="Q19" s="17">
        <f t="shared" si="0"/>
        <v>1588.320000000007</v>
      </c>
      <c r="R19" s="17"/>
      <c r="S19" s="85"/>
      <c r="T19" s="28">
        <f>IF(A19&lt;&gt;0,INDEX(#REF!,MATCH(A19,#REF!,0),10),0)</f>
        <v>0</v>
      </c>
      <c r="U19" s="30">
        <f>IF(A19&lt;&gt;0,INDEX(#REF!,MATCH(A19,#REF!,0),10),0)</f>
        <v>0</v>
      </c>
      <c r="V19" s="28">
        <f>IF(A19&lt;&gt;0,INDEX(#REF!,MATCH(A19,#REF!,0),8),0)</f>
        <v>0</v>
      </c>
    </row>
    <row r="20" spans="1:22" s="16" customFormat="1">
      <c r="A20" s="14" t="s">
        <v>42</v>
      </c>
      <c r="B20" s="43" t="s">
        <v>43</v>
      </c>
      <c r="C20" s="91" t="s">
        <v>20</v>
      </c>
      <c r="D20" s="92" t="s">
        <v>44</v>
      </c>
      <c r="E20" s="92"/>
      <c r="F20" s="85"/>
      <c r="G20" s="85"/>
      <c r="H20" s="93">
        <v>43474</v>
      </c>
      <c r="I20" s="74" t="s">
        <v>837</v>
      </c>
      <c r="J20" s="74" t="s">
        <v>1483</v>
      </c>
      <c r="K20" s="74" t="s">
        <v>1013</v>
      </c>
      <c r="L20" s="108" t="s">
        <v>1244</v>
      </c>
      <c r="M20" s="18" t="s">
        <v>45</v>
      </c>
      <c r="N20" s="8">
        <v>175680.11000000002</v>
      </c>
      <c r="O20" s="49">
        <v>175680.11000000002</v>
      </c>
      <c r="P20" s="49">
        <v>175680.11000000002</v>
      </c>
      <c r="Q20" s="17">
        <f t="shared" si="0"/>
        <v>0</v>
      </c>
      <c r="R20" s="17"/>
      <c r="S20" s="92" t="s">
        <v>44</v>
      </c>
      <c r="T20" s="28" t="e">
        <f>IF(A20&lt;&gt;0,INDEX(#REF!,MATCH(A20,#REF!,0),10),0)</f>
        <v>#REF!</v>
      </c>
      <c r="U20" s="30" t="e">
        <f>IF(A20&lt;&gt;0,INDEX(#REF!,MATCH(A20,#REF!,0),10),0)</f>
        <v>#REF!</v>
      </c>
      <c r="V20" s="28" t="e">
        <f>IF(A20&lt;&gt;0,INDEX(#REF!,MATCH(A20,#REF!,0),8),0)</f>
        <v>#REF!</v>
      </c>
    </row>
    <row r="21" spans="1:22" s="16" customFormat="1">
      <c r="C21" s="91" t="s">
        <v>15</v>
      </c>
      <c r="D21" s="92" t="s">
        <v>46</v>
      </c>
      <c r="E21" s="92"/>
      <c r="F21" s="92" t="s">
        <v>19</v>
      </c>
      <c r="G21" s="85"/>
      <c r="H21" s="93">
        <v>43497</v>
      </c>
      <c r="I21" s="74" t="s">
        <v>948</v>
      </c>
      <c r="J21" s="74" t="s">
        <v>1484</v>
      </c>
      <c r="K21" s="74" t="s">
        <v>1014</v>
      </c>
      <c r="L21" s="108" t="s">
        <v>1245</v>
      </c>
      <c r="M21" s="54" t="s">
        <v>47</v>
      </c>
      <c r="N21" s="8">
        <v>4578.08</v>
      </c>
      <c r="O21" s="49">
        <v>4578.08</v>
      </c>
      <c r="P21" s="49">
        <v>4038.7400000000002</v>
      </c>
      <c r="Q21" s="17">
        <f t="shared" si="0"/>
        <v>539.33999999999969</v>
      </c>
      <c r="R21" s="17"/>
      <c r="S21" s="92" t="s">
        <v>46</v>
      </c>
      <c r="T21" s="28">
        <f>IF(A21&lt;&gt;0,INDEX(#REF!,MATCH(A21,#REF!,0),10),0)</f>
        <v>0</v>
      </c>
      <c r="U21" s="30">
        <f>IF(A21&lt;&gt;0,INDEX(#REF!,MATCH(A21,#REF!,0),10),0)</f>
        <v>0</v>
      </c>
      <c r="V21" s="28">
        <f>IF(A21&lt;&gt;0,INDEX(#REF!,MATCH(A21,#REF!,0),8),0)</f>
        <v>0</v>
      </c>
    </row>
    <row r="22" spans="1:22" s="16" customFormat="1" ht="15">
      <c r="C22" s="96" t="s">
        <v>20</v>
      </c>
      <c r="D22" s="97" t="s">
        <v>48</v>
      </c>
      <c r="E22" s="97"/>
      <c r="F22" s="96"/>
      <c r="G22" s="96"/>
      <c r="H22" s="98">
        <v>43531</v>
      </c>
      <c r="I22" s="74" t="s">
        <v>838</v>
      </c>
      <c r="J22" s="74" t="s">
        <v>1690</v>
      </c>
      <c r="K22" s="74" t="s">
        <v>1015</v>
      </c>
      <c r="L22" s="108" t="s">
        <v>1246</v>
      </c>
      <c r="M22" s="40" t="s">
        <v>49</v>
      </c>
      <c r="N22" s="52">
        <v>10000</v>
      </c>
      <c r="O22" s="81">
        <v>10000</v>
      </c>
      <c r="P22" s="81">
        <v>10000</v>
      </c>
      <c r="Q22" s="17">
        <f t="shared" si="0"/>
        <v>0</v>
      </c>
      <c r="R22" s="17"/>
      <c r="S22" s="97" t="s">
        <v>48</v>
      </c>
      <c r="T22" s="28">
        <f>IF(A22&lt;&gt;0,INDEX(#REF!,MATCH(A22,#REF!,0),10),0)</f>
        <v>0</v>
      </c>
      <c r="U22" s="30">
        <f>IF(A22&lt;&gt;0,INDEX(#REF!,MATCH(A22,#REF!,0),10),0)</f>
        <v>0</v>
      </c>
      <c r="V22" s="28">
        <f>IF(A22&lt;&gt;0,INDEX(#REF!,MATCH(A22,#REF!,0),8),0)</f>
        <v>0</v>
      </c>
    </row>
    <row r="23" spans="1:22" s="16" customFormat="1">
      <c r="C23" s="91" t="s">
        <v>20</v>
      </c>
      <c r="D23" s="92" t="s">
        <v>50</v>
      </c>
      <c r="E23" s="92"/>
      <c r="F23" s="85"/>
      <c r="G23" s="85"/>
      <c r="H23" s="93">
        <v>43658</v>
      </c>
      <c r="I23" s="74" t="s">
        <v>839</v>
      </c>
      <c r="J23" s="74" t="s">
        <v>1485</v>
      </c>
      <c r="K23" s="74" t="s">
        <v>1016</v>
      </c>
      <c r="L23" s="108" t="s">
        <v>1368</v>
      </c>
      <c r="M23" s="46" t="s">
        <v>51</v>
      </c>
      <c r="N23" s="8">
        <v>6448.93</v>
      </c>
      <c r="O23" s="49">
        <v>6448.93</v>
      </c>
      <c r="P23" s="49">
        <v>6448.93</v>
      </c>
      <c r="Q23" s="17">
        <f t="shared" si="0"/>
        <v>0</v>
      </c>
      <c r="R23" s="17"/>
      <c r="S23" s="92" t="s">
        <v>50</v>
      </c>
      <c r="T23" s="28">
        <f>IF(A23&lt;&gt;0,INDEX(#REF!,MATCH(A23,#REF!,0),10),0)</f>
        <v>0</v>
      </c>
      <c r="U23" s="30">
        <f>IF(A23&lt;&gt;0,INDEX(#REF!,MATCH(A23,#REF!,0),10),0)</f>
        <v>0</v>
      </c>
      <c r="V23" s="28">
        <f>IF(A23&lt;&gt;0,INDEX(#REF!,MATCH(A23,#REF!,0),8),0)</f>
        <v>0</v>
      </c>
    </row>
    <row r="24" spans="1:22" s="16" customFormat="1" ht="24.75" customHeight="1">
      <c r="C24" s="85"/>
      <c r="D24" s="85"/>
      <c r="E24" s="94" t="s">
        <v>695</v>
      </c>
      <c r="F24" s="94"/>
      <c r="G24" s="94"/>
      <c r="H24" s="95"/>
      <c r="I24" s="74"/>
      <c r="J24" s="74"/>
      <c r="K24" s="74" t="s">
        <v>1011</v>
      </c>
      <c r="L24" s="108"/>
      <c r="M24" s="15"/>
      <c r="N24" s="9">
        <f>SUBTOTAL(9,N20:N23)</f>
        <v>196707.12</v>
      </c>
      <c r="O24" s="51">
        <f>SUBTOTAL(9,O20:O23)</f>
        <v>196707.12</v>
      </c>
      <c r="P24" s="51">
        <f>SUBTOTAL(9,P20:P23)</f>
        <v>196167.78</v>
      </c>
      <c r="Q24" s="17">
        <f t="shared" si="0"/>
        <v>539.33999999999651</v>
      </c>
      <c r="R24" s="17"/>
      <c r="S24" s="85"/>
      <c r="T24" s="28">
        <f>IF(A24&lt;&gt;0,INDEX(#REF!,MATCH(A24,#REF!,0),10),0)</f>
        <v>0</v>
      </c>
      <c r="U24" s="30">
        <f>IF(A24&lt;&gt;0,INDEX(#REF!,MATCH(A24,#REF!,0),10),0)</f>
        <v>0</v>
      </c>
      <c r="V24" s="28">
        <f>IF(A24&lt;&gt;0,INDEX(#REF!,MATCH(A24,#REF!,0),8),0)</f>
        <v>0</v>
      </c>
    </row>
    <row r="25" spans="1:22" s="16" customFormat="1">
      <c r="A25" s="14" t="s">
        <v>52</v>
      </c>
      <c r="B25" s="43" t="s">
        <v>53</v>
      </c>
      <c r="C25" s="91" t="s">
        <v>15</v>
      </c>
      <c r="D25" s="92" t="s">
        <v>54</v>
      </c>
      <c r="E25" s="92"/>
      <c r="F25" s="92" t="s">
        <v>19</v>
      </c>
      <c r="G25" s="85"/>
      <c r="H25" s="93">
        <v>43551</v>
      </c>
      <c r="I25" s="74" t="s">
        <v>783</v>
      </c>
      <c r="J25" s="74" t="s">
        <v>1486</v>
      </c>
      <c r="K25" s="74" t="s">
        <v>1017</v>
      </c>
      <c r="L25" s="108" t="s">
        <v>1247</v>
      </c>
      <c r="M25" s="18" t="s">
        <v>55</v>
      </c>
      <c r="N25" s="8">
        <v>31347.93</v>
      </c>
      <c r="O25" s="49">
        <v>31347.93</v>
      </c>
      <c r="P25" s="49">
        <v>31347.940000000002</v>
      </c>
      <c r="Q25" s="17">
        <f t="shared" si="0"/>
        <v>-1.0000000002037268E-2</v>
      </c>
      <c r="R25" s="17"/>
      <c r="S25" s="92" t="s">
        <v>54</v>
      </c>
      <c r="T25" s="28" t="e">
        <f>IF(A25&lt;&gt;0,INDEX(#REF!,MATCH(A25,#REF!,0),10),0)</f>
        <v>#REF!</v>
      </c>
      <c r="U25" s="30" t="e">
        <f>IF(A25&lt;&gt;0,INDEX(#REF!,MATCH(A25,#REF!,0),10),0)</f>
        <v>#REF!</v>
      </c>
      <c r="V25" s="28" t="e">
        <f>IF(A25&lt;&gt;0,INDEX(#REF!,MATCH(A25,#REF!,0),8),0)</f>
        <v>#REF!</v>
      </c>
    </row>
    <row r="26" spans="1:22" s="16" customFormat="1" ht="24.75" customHeight="1">
      <c r="C26" s="85"/>
      <c r="D26" s="85"/>
      <c r="E26" s="94" t="s">
        <v>696</v>
      </c>
      <c r="F26" s="94"/>
      <c r="G26" s="94"/>
      <c r="H26" s="95"/>
      <c r="I26" s="74"/>
      <c r="J26" s="74"/>
      <c r="K26" s="74" t="s">
        <v>1011</v>
      </c>
      <c r="L26" s="108"/>
      <c r="M26" s="15"/>
      <c r="N26" s="9">
        <f>SUBTOTAL(9,N25)</f>
        <v>31347.93</v>
      </c>
      <c r="O26" s="51">
        <f>SUBTOTAL(9,O25)</f>
        <v>31347.93</v>
      </c>
      <c r="P26" s="51">
        <f>SUBTOTAL(9,P25)</f>
        <v>31347.940000000002</v>
      </c>
      <c r="Q26" s="17">
        <f t="shared" si="0"/>
        <v>-1.0000000002037268E-2</v>
      </c>
      <c r="R26" s="17"/>
      <c r="S26" s="85"/>
      <c r="T26" s="28">
        <f>IF(A26&lt;&gt;0,INDEX(#REF!,MATCH(A26,#REF!,0),10),0)</f>
        <v>0</v>
      </c>
      <c r="U26" s="30">
        <f>IF(A26&lt;&gt;0,INDEX(#REF!,MATCH(A26,#REF!,0),10),0)</f>
        <v>0</v>
      </c>
      <c r="V26" s="28">
        <f>IF(A26&lt;&gt;0,INDEX(#REF!,MATCH(A26,#REF!,0),8),0)</f>
        <v>0</v>
      </c>
    </row>
    <row r="27" spans="1:22" s="16" customFormat="1" ht="15">
      <c r="A27" s="14" t="s">
        <v>56</v>
      </c>
      <c r="B27" s="43" t="s">
        <v>57</v>
      </c>
      <c r="C27" s="91" t="s">
        <v>15</v>
      </c>
      <c r="D27" s="92" t="s">
        <v>58</v>
      </c>
      <c r="E27" s="92"/>
      <c r="F27" s="92" t="s">
        <v>17</v>
      </c>
      <c r="G27" s="85"/>
      <c r="H27" s="93">
        <v>43472</v>
      </c>
      <c r="I27" s="74" t="s">
        <v>786</v>
      </c>
      <c r="J27" s="74" t="s">
        <v>1487</v>
      </c>
      <c r="K27" s="74" t="s">
        <v>1018</v>
      </c>
      <c r="L27" s="108" t="s">
        <v>1248</v>
      </c>
      <c r="M27" s="46" t="s">
        <v>59</v>
      </c>
      <c r="N27" s="8">
        <v>83931.75</v>
      </c>
      <c r="O27" s="49">
        <v>83931.75</v>
      </c>
      <c r="P27" s="49">
        <v>64831.24</v>
      </c>
      <c r="Q27" s="115">
        <f t="shared" si="0"/>
        <v>19100.510000000002</v>
      </c>
      <c r="R27" s="119"/>
      <c r="S27" s="92" t="s">
        <v>58</v>
      </c>
      <c r="T27" s="28" t="e">
        <f>IF(A27&lt;&gt;0,INDEX(#REF!,MATCH(A27,#REF!,0),10),0)</f>
        <v>#REF!</v>
      </c>
      <c r="U27" s="30" t="e">
        <f>IF(A27&lt;&gt;0,INDEX(#REF!,MATCH(A27,#REF!,0),10),0)</f>
        <v>#REF!</v>
      </c>
      <c r="V27" s="28" t="e">
        <f>IF(A27&lt;&gt;0,INDEX(#REF!,MATCH(A27,#REF!,0),8),0)</f>
        <v>#REF!</v>
      </c>
    </row>
    <row r="28" spans="1:22" s="16" customFormat="1" ht="24.75" customHeight="1">
      <c r="C28" s="85"/>
      <c r="D28" s="85"/>
      <c r="E28" s="94" t="s">
        <v>697</v>
      </c>
      <c r="F28" s="94"/>
      <c r="G28" s="94"/>
      <c r="H28" s="95"/>
      <c r="I28" s="74"/>
      <c r="J28" s="74"/>
      <c r="K28" s="74" t="s">
        <v>1011</v>
      </c>
      <c r="L28" s="108"/>
      <c r="M28" s="15"/>
      <c r="N28" s="9">
        <f>SUBTOTAL(9,N27:N27)</f>
        <v>83931.75</v>
      </c>
      <c r="O28" s="51">
        <f>SUBTOTAL(9,O27:O27)</f>
        <v>83931.75</v>
      </c>
      <c r="P28" s="51">
        <f>SUBTOTAL(9,P27:P27)</f>
        <v>64831.24</v>
      </c>
      <c r="Q28" s="17">
        <f t="shared" si="0"/>
        <v>19100.510000000002</v>
      </c>
      <c r="R28" s="17"/>
      <c r="S28" s="85"/>
      <c r="T28" s="28">
        <f>IF(A28&lt;&gt;0,INDEX(#REF!,MATCH(A28,#REF!,0),10),0)</f>
        <v>0</v>
      </c>
      <c r="U28" s="30">
        <f>IF(A28&lt;&gt;0,INDEX(#REF!,MATCH(A28,#REF!,0),10),0)</f>
        <v>0</v>
      </c>
      <c r="V28" s="28">
        <f>IF(A28&lt;&gt;0,INDEX(#REF!,MATCH(A28,#REF!,0),8),0)</f>
        <v>0</v>
      </c>
    </row>
    <row r="29" spans="1:22" s="16" customFormat="1">
      <c r="A29" s="14" t="s">
        <v>60</v>
      </c>
      <c r="B29" s="43" t="s">
        <v>61</v>
      </c>
      <c r="C29" s="91" t="s">
        <v>15</v>
      </c>
      <c r="D29" s="92" t="s">
        <v>62</v>
      </c>
      <c r="E29" s="92"/>
      <c r="F29" s="92" t="s">
        <v>19</v>
      </c>
      <c r="G29" s="85"/>
      <c r="H29" s="93">
        <v>43487</v>
      </c>
      <c r="I29" s="74" t="s">
        <v>949</v>
      </c>
      <c r="J29" s="74" t="s">
        <v>1488</v>
      </c>
      <c r="K29" s="74" t="s">
        <v>1019</v>
      </c>
      <c r="L29" s="108" t="s">
        <v>1249</v>
      </c>
      <c r="M29" s="54" t="s">
        <v>63</v>
      </c>
      <c r="N29" s="8">
        <v>10319.01</v>
      </c>
      <c r="O29" s="49">
        <v>10319.01</v>
      </c>
      <c r="P29" s="49">
        <v>10319.01</v>
      </c>
      <c r="Q29" s="17">
        <f t="shared" si="0"/>
        <v>0</v>
      </c>
      <c r="R29" s="17"/>
      <c r="S29" s="92" t="s">
        <v>62</v>
      </c>
      <c r="T29" s="28" t="e">
        <f>IF(A29&lt;&gt;0,INDEX(#REF!,MATCH(A29,#REF!,0),10),0)</f>
        <v>#REF!</v>
      </c>
      <c r="U29" s="30" t="e">
        <f>IF(A29&lt;&gt;0,INDEX(#REF!,MATCH(A29,#REF!,0),10),0)</f>
        <v>#REF!</v>
      </c>
      <c r="V29" s="28" t="e">
        <f>IF(A29&lt;&gt;0,INDEX(#REF!,MATCH(A29,#REF!,0),8),0)</f>
        <v>#REF!</v>
      </c>
    </row>
    <row r="30" spans="1:22" s="16" customFormat="1">
      <c r="C30" s="91" t="s">
        <v>15</v>
      </c>
      <c r="D30" s="92" t="s">
        <v>64</v>
      </c>
      <c r="E30" s="92"/>
      <c r="F30" s="92" t="s">
        <v>19</v>
      </c>
      <c r="G30" s="85"/>
      <c r="H30" s="93">
        <v>43494</v>
      </c>
      <c r="I30" s="74" t="s">
        <v>950</v>
      </c>
      <c r="J30" s="74" t="s">
        <v>1489</v>
      </c>
      <c r="K30" s="74" t="s">
        <v>1020</v>
      </c>
      <c r="L30" s="108" t="s">
        <v>1250</v>
      </c>
      <c r="M30" s="54" t="s">
        <v>65</v>
      </c>
      <c r="N30" s="8">
        <v>5209.76</v>
      </c>
      <c r="O30" s="49">
        <v>5209.76</v>
      </c>
      <c r="P30" s="49">
        <v>5209.75</v>
      </c>
      <c r="Q30" s="17">
        <f t="shared" si="0"/>
        <v>1.0000000000218279E-2</v>
      </c>
      <c r="R30" s="17"/>
      <c r="S30" s="92" t="s">
        <v>64</v>
      </c>
      <c r="T30" s="28">
        <f>IF(A30&lt;&gt;0,INDEX(#REF!,MATCH(A30,#REF!,0),10),0)</f>
        <v>0</v>
      </c>
      <c r="U30" s="30">
        <f>IF(A30&lt;&gt;0,INDEX(#REF!,MATCH(A30,#REF!,0),10),0)</f>
        <v>0</v>
      </c>
      <c r="V30" s="28">
        <f>IF(A30&lt;&gt;0,INDEX(#REF!,MATCH(A30,#REF!,0),8),0)</f>
        <v>0</v>
      </c>
    </row>
    <row r="31" spans="1:22" s="16" customFormat="1">
      <c r="C31" s="91" t="s">
        <v>15</v>
      </c>
      <c r="D31" s="92" t="s">
        <v>66</v>
      </c>
      <c r="E31" s="92"/>
      <c r="F31" s="92" t="s">
        <v>19</v>
      </c>
      <c r="G31" s="85"/>
      <c r="H31" s="93">
        <v>43599</v>
      </c>
      <c r="I31" s="74" t="s">
        <v>841</v>
      </c>
      <c r="J31" s="74" t="s">
        <v>1490</v>
      </c>
      <c r="K31" s="74" t="s">
        <v>1021</v>
      </c>
      <c r="L31" s="108" t="s">
        <v>1369</v>
      </c>
      <c r="M31" s="53" t="s">
        <v>67</v>
      </c>
      <c r="N31" s="8">
        <v>9037.0400000000009</v>
      </c>
      <c r="O31" s="49">
        <v>9037.0400000000009</v>
      </c>
      <c r="P31" s="49">
        <v>9037.0400000000009</v>
      </c>
      <c r="Q31" s="17">
        <f t="shared" si="0"/>
        <v>0</v>
      </c>
      <c r="R31" s="17"/>
      <c r="S31" s="92" t="s">
        <v>66</v>
      </c>
      <c r="T31" s="28">
        <f>IF(A31&lt;&gt;0,INDEX(#REF!,MATCH(A31,#REF!,0),10),0)</f>
        <v>0</v>
      </c>
      <c r="U31" s="30">
        <f>IF(A31&lt;&gt;0,INDEX(#REF!,MATCH(A31,#REF!,0),10),0)</f>
        <v>0</v>
      </c>
      <c r="V31" s="28">
        <f>IF(A31&lt;&gt;0,INDEX(#REF!,MATCH(A31,#REF!,0),8),0)</f>
        <v>0</v>
      </c>
    </row>
    <row r="32" spans="1:22" s="16" customFormat="1">
      <c r="C32" s="91" t="s">
        <v>15</v>
      </c>
      <c r="D32" s="92" t="s">
        <v>68</v>
      </c>
      <c r="E32" s="92"/>
      <c r="F32" s="92" t="s">
        <v>19</v>
      </c>
      <c r="G32" s="85"/>
      <c r="H32" s="93">
        <v>43614</v>
      </c>
      <c r="I32" s="74" t="s">
        <v>840</v>
      </c>
      <c r="J32" s="74" t="s">
        <v>1491</v>
      </c>
      <c r="K32" s="74" t="s">
        <v>1022</v>
      </c>
      <c r="L32" s="108" t="s">
        <v>1370</v>
      </c>
      <c r="M32" s="18" t="s">
        <v>69</v>
      </c>
      <c r="N32" s="8">
        <v>3478.51</v>
      </c>
      <c r="O32" s="49">
        <v>3478.51</v>
      </c>
      <c r="P32" s="49">
        <v>3478.51</v>
      </c>
      <c r="Q32" s="17">
        <f t="shared" si="0"/>
        <v>0</v>
      </c>
      <c r="R32" s="17"/>
      <c r="S32" s="92" t="s">
        <v>68</v>
      </c>
      <c r="T32" s="28">
        <f>IF(A32&lt;&gt;0,INDEX(#REF!,MATCH(A32,#REF!,0),10),0)</f>
        <v>0</v>
      </c>
      <c r="U32" s="30">
        <f>IF(A32&lt;&gt;0,INDEX(#REF!,MATCH(A32,#REF!,0),10),0)</f>
        <v>0</v>
      </c>
      <c r="V32" s="28">
        <f>IF(A32&lt;&gt;0,INDEX(#REF!,MATCH(A32,#REF!,0),8),0)</f>
        <v>0</v>
      </c>
    </row>
    <row r="33" spans="1:22" s="16" customFormat="1" ht="24.75" customHeight="1">
      <c r="C33" s="85"/>
      <c r="D33" s="85"/>
      <c r="E33" s="94" t="s">
        <v>698</v>
      </c>
      <c r="F33" s="94"/>
      <c r="G33" s="94"/>
      <c r="H33" s="95"/>
      <c r="I33" s="74"/>
      <c r="J33" s="74"/>
      <c r="K33" s="74" t="s">
        <v>1011</v>
      </c>
      <c r="L33" s="108"/>
      <c r="M33" s="15"/>
      <c r="N33" s="9">
        <f>SUBTOTAL(9,N29:N32)</f>
        <v>28044.32</v>
      </c>
      <c r="O33" s="51">
        <f>SUBTOTAL(9,O29:O32)</f>
        <v>28044.32</v>
      </c>
      <c r="P33" s="51">
        <f>SUBTOTAL(9,P29:P32)</f>
        <v>28044.310000000005</v>
      </c>
      <c r="Q33" s="17">
        <f t="shared" si="0"/>
        <v>9.9999999947613105E-3</v>
      </c>
      <c r="R33" s="17"/>
      <c r="S33" s="85"/>
      <c r="T33" s="28">
        <f>IF(A33&lt;&gt;0,INDEX(#REF!,MATCH(A33,#REF!,0),10),0)</f>
        <v>0</v>
      </c>
      <c r="U33" s="30">
        <f>IF(A33&lt;&gt;0,INDEX(#REF!,MATCH(A33,#REF!,0),10),0)</f>
        <v>0</v>
      </c>
      <c r="V33" s="28">
        <f>IF(A33&lt;&gt;0,INDEX(#REF!,MATCH(A33,#REF!,0),8),0)</f>
        <v>0</v>
      </c>
    </row>
    <row r="34" spans="1:22" s="16" customFormat="1">
      <c r="A34" s="14" t="s">
        <v>70</v>
      </c>
      <c r="B34" s="43" t="s">
        <v>71</v>
      </c>
      <c r="C34" s="91" t="s">
        <v>15</v>
      </c>
      <c r="D34" s="92" t="s">
        <v>72</v>
      </c>
      <c r="E34" s="92"/>
      <c r="F34" s="92" t="s">
        <v>17</v>
      </c>
      <c r="G34" s="85"/>
      <c r="H34" s="93">
        <v>43762</v>
      </c>
      <c r="I34" s="74" t="s">
        <v>951</v>
      </c>
      <c r="J34" s="74" t="s">
        <v>1492</v>
      </c>
      <c r="K34" s="74" t="s">
        <v>1023</v>
      </c>
      <c r="L34" s="108" t="s">
        <v>1251</v>
      </c>
      <c r="M34" s="53" t="s">
        <v>73</v>
      </c>
      <c r="N34" s="8">
        <v>158090.63</v>
      </c>
      <c r="O34" s="49">
        <v>158090.63</v>
      </c>
      <c r="P34" s="49">
        <v>37366.879999999997</v>
      </c>
      <c r="Q34" s="17">
        <f t="shared" si="0"/>
        <v>120723.75</v>
      </c>
      <c r="R34" s="119" t="s">
        <v>1689</v>
      </c>
      <c r="S34" s="92" t="s">
        <v>72</v>
      </c>
      <c r="T34" s="28" t="e">
        <f>IF(A34&lt;&gt;0,INDEX(#REF!,MATCH(A34,#REF!,0),10),0)</f>
        <v>#REF!</v>
      </c>
      <c r="U34" s="30" t="e">
        <f>IF(A34&lt;&gt;0,INDEX(#REF!,MATCH(A34,#REF!,0),10),0)</f>
        <v>#REF!</v>
      </c>
      <c r="V34" s="28" t="e">
        <f>IF(A34&lt;&gt;0,INDEX(#REF!,MATCH(A34,#REF!,0),8),0)</f>
        <v>#REF!</v>
      </c>
    </row>
    <row r="35" spans="1:22" s="16" customFormat="1" ht="24.75" customHeight="1">
      <c r="C35" s="85"/>
      <c r="D35" s="85"/>
      <c r="E35" s="94" t="s">
        <v>699</v>
      </c>
      <c r="F35" s="94"/>
      <c r="G35" s="94"/>
      <c r="H35" s="95"/>
      <c r="I35" s="74"/>
      <c r="J35" s="74"/>
      <c r="K35" s="74" t="s">
        <v>1011</v>
      </c>
      <c r="L35" s="108"/>
      <c r="M35" s="15"/>
      <c r="N35" s="9">
        <f>SUBTOTAL(9,N34:N34)</f>
        <v>158090.63</v>
      </c>
      <c r="O35" s="51">
        <f>SUBTOTAL(9,O34:O34)</f>
        <v>158090.63</v>
      </c>
      <c r="P35" s="51">
        <f>SUBTOTAL(9,P34:P34)</f>
        <v>37366.879999999997</v>
      </c>
      <c r="Q35" s="17">
        <f t="shared" si="0"/>
        <v>120723.75</v>
      </c>
      <c r="R35" s="17"/>
      <c r="S35" s="85"/>
      <c r="T35" s="28">
        <f>IF(A35&lt;&gt;0,INDEX(#REF!,MATCH(A35,#REF!,0),10),0)</f>
        <v>0</v>
      </c>
      <c r="U35" s="30">
        <f>IF(A35&lt;&gt;0,INDEX(#REF!,MATCH(A35,#REF!,0),10),0)</f>
        <v>0</v>
      </c>
      <c r="V35" s="28">
        <f>IF(A35&lt;&gt;0,INDEX(#REF!,MATCH(A35,#REF!,0),8),0)</f>
        <v>0</v>
      </c>
    </row>
    <row r="36" spans="1:22" s="16" customFormat="1">
      <c r="A36" s="14" t="s">
        <v>74</v>
      </c>
      <c r="B36" s="43" t="s">
        <v>75</v>
      </c>
      <c r="C36" s="91" t="s">
        <v>15</v>
      </c>
      <c r="D36" s="92" t="s">
        <v>76</v>
      </c>
      <c r="E36" s="92"/>
      <c r="F36" s="92" t="s">
        <v>19</v>
      </c>
      <c r="G36" s="85"/>
      <c r="H36" s="93">
        <v>43507</v>
      </c>
      <c r="I36" s="74" t="s">
        <v>952</v>
      </c>
      <c r="J36" s="74" t="s">
        <v>1493</v>
      </c>
      <c r="K36" s="74" t="s">
        <v>1024</v>
      </c>
      <c r="L36" s="108" t="s">
        <v>1371</v>
      </c>
      <c r="M36" s="53" t="s">
        <v>77</v>
      </c>
      <c r="N36" s="8">
        <v>3214.7000000000003</v>
      </c>
      <c r="O36" s="49">
        <v>3214.7000000000003</v>
      </c>
      <c r="P36" s="49">
        <v>3214.7000000000003</v>
      </c>
      <c r="Q36" s="17">
        <f t="shared" si="0"/>
        <v>0</v>
      </c>
      <c r="R36" s="17"/>
      <c r="S36" s="92" t="s">
        <v>76</v>
      </c>
      <c r="T36" s="28" t="e">
        <f>IF(A36&lt;&gt;0,INDEX(#REF!,MATCH(A36,#REF!,0),10),0)</f>
        <v>#REF!</v>
      </c>
      <c r="U36" s="30" t="e">
        <f>IF(A36&lt;&gt;0,INDEX(#REF!,MATCH(A36,#REF!,0),10),0)</f>
        <v>#REF!</v>
      </c>
      <c r="V36" s="28" t="e">
        <f>IF(A36&lt;&gt;0,INDEX(#REF!,MATCH(A36,#REF!,0),8),0)</f>
        <v>#REF!</v>
      </c>
    </row>
    <row r="37" spans="1:22" s="16" customFormat="1">
      <c r="C37" s="91" t="s">
        <v>15</v>
      </c>
      <c r="D37" s="92" t="s">
        <v>78</v>
      </c>
      <c r="E37" s="92"/>
      <c r="F37" s="92" t="s">
        <v>19</v>
      </c>
      <c r="G37" s="85"/>
      <c r="H37" s="93">
        <v>43599</v>
      </c>
      <c r="I37" s="74" t="s">
        <v>953</v>
      </c>
      <c r="J37" s="74" t="s">
        <v>1494</v>
      </c>
      <c r="K37" s="74" t="s">
        <v>1025</v>
      </c>
      <c r="L37" s="108" t="s">
        <v>1252</v>
      </c>
      <c r="M37" s="58" t="s">
        <v>79</v>
      </c>
      <c r="N37" s="8">
        <v>10612.19</v>
      </c>
      <c r="O37" s="49">
        <v>10612.19</v>
      </c>
      <c r="P37" s="49">
        <v>10612.19</v>
      </c>
      <c r="Q37" s="17">
        <f t="shared" si="0"/>
        <v>0</v>
      </c>
      <c r="R37" s="17"/>
      <c r="S37" s="92" t="s">
        <v>78</v>
      </c>
      <c r="T37" s="28">
        <f>IF(A37&lt;&gt;0,INDEX(#REF!,MATCH(A37,#REF!,0),10),0)</f>
        <v>0</v>
      </c>
      <c r="U37" s="30">
        <f>IF(A37&lt;&gt;0,INDEX(#REF!,MATCH(A37,#REF!,0),10),0)</f>
        <v>0</v>
      </c>
      <c r="V37" s="28">
        <f>IF(A37&lt;&gt;0,INDEX(#REF!,MATCH(A37,#REF!,0),8),0)</f>
        <v>0</v>
      </c>
    </row>
    <row r="38" spans="1:22" s="16" customFormat="1">
      <c r="C38" s="91" t="s">
        <v>15</v>
      </c>
      <c r="D38" s="92" t="s">
        <v>80</v>
      </c>
      <c r="E38" s="92"/>
      <c r="F38" s="92" t="s">
        <v>19</v>
      </c>
      <c r="G38" s="85"/>
      <c r="H38" s="93">
        <v>43608</v>
      </c>
      <c r="I38" s="74" t="s">
        <v>955</v>
      </c>
      <c r="J38" s="74" t="s">
        <v>1495</v>
      </c>
      <c r="K38" s="74" t="s">
        <v>1026</v>
      </c>
      <c r="L38" s="108" t="s">
        <v>1253</v>
      </c>
      <c r="M38" s="54" t="s">
        <v>81</v>
      </c>
      <c r="N38" s="8">
        <v>14969.75</v>
      </c>
      <c r="O38" s="49">
        <v>14969.75</v>
      </c>
      <c r="P38" s="49">
        <v>14969.74</v>
      </c>
      <c r="Q38" s="17">
        <f t="shared" si="0"/>
        <v>1.0000000000218279E-2</v>
      </c>
      <c r="R38" s="17"/>
      <c r="S38" s="92" t="s">
        <v>80</v>
      </c>
      <c r="T38" s="28">
        <f>IF(A38&lt;&gt;0,INDEX(#REF!,MATCH(A38,#REF!,0),10),0)</f>
        <v>0</v>
      </c>
      <c r="U38" s="30">
        <f>IF(A38&lt;&gt;0,INDEX(#REF!,MATCH(A38,#REF!,0),10),0)</f>
        <v>0</v>
      </c>
      <c r="V38" s="28">
        <f>IF(A38&lt;&gt;0,INDEX(#REF!,MATCH(A38,#REF!,0),8),0)</f>
        <v>0</v>
      </c>
    </row>
    <row r="39" spans="1:22" s="16" customFormat="1">
      <c r="C39" s="91" t="s">
        <v>15</v>
      </c>
      <c r="D39" s="92" t="s">
        <v>82</v>
      </c>
      <c r="E39" s="92"/>
      <c r="F39" s="92" t="s">
        <v>19</v>
      </c>
      <c r="G39" s="85"/>
      <c r="H39" s="93">
        <v>43613</v>
      </c>
      <c r="I39" s="74" t="s">
        <v>1008</v>
      </c>
      <c r="J39" s="74" t="s">
        <v>1496</v>
      </c>
      <c r="K39" s="74" t="s">
        <v>1027</v>
      </c>
      <c r="L39" s="108" t="s">
        <v>1254</v>
      </c>
      <c r="M39" s="54" t="s">
        <v>83</v>
      </c>
      <c r="N39" s="8">
        <v>5371.63</v>
      </c>
      <c r="O39" s="49">
        <v>5371.63</v>
      </c>
      <c r="P39" s="49">
        <v>5371.63</v>
      </c>
      <c r="Q39" s="17">
        <f t="shared" si="0"/>
        <v>0</v>
      </c>
      <c r="R39" s="17"/>
      <c r="S39" s="92" t="s">
        <v>82</v>
      </c>
      <c r="T39" s="28">
        <f>IF(A39&lt;&gt;0,INDEX(#REF!,MATCH(A39,#REF!,0),10),0)</f>
        <v>0</v>
      </c>
      <c r="U39" s="30">
        <f>IF(A39&lt;&gt;0,INDEX(#REF!,MATCH(A39,#REF!,0),10),0)</f>
        <v>0</v>
      </c>
      <c r="V39" s="28">
        <f>IF(A39&lt;&gt;0,INDEX(#REF!,MATCH(A39,#REF!,0),8),0)</f>
        <v>0</v>
      </c>
    </row>
    <row r="40" spans="1:22" s="16" customFormat="1">
      <c r="C40" s="91" t="s">
        <v>15</v>
      </c>
      <c r="D40" s="92" t="s">
        <v>84</v>
      </c>
      <c r="E40" s="92"/>
      <c r="F40" s="92" t="s">
        <v>19</v>
      </c>
      <c r="G40" s="85"/>
      <c r="H40" s="93">
        <v>43635</v>
      </c>
      <c r="I40" s="74" t="s">
        <v>954</v>
      </c>
      <c r="J40" s="74" t="s">
        <v>1497</v>
      </c>
      <c r="K40" s="74" t="s">
        <v>1028</v>
      </c>
      <c r="L40" s="108" t="s">
        <v>1255</v>
      </c>
      <c r="M40" s="54" t="s">
        <v>85</v>
      </c>
      <c r="N40" s="8">
        <v>2253.2800000000002</v>
      </c>
      <c r="O40" s="49">
        <v>2253.2800000000002</v>
      </c>
      <c r="P40" s="49">
        <v>2253.29</v>
      </c>
      <c r="Q40" s="17">
        <f t="shared" si="0"/>
        <v>-9.9999999997635314E-3</v>
      </c>
      <c r="R40" s="17"/>
      <c r="S40" s="92" t="s">
        <v>84</v>
      </c>
      <c r="T40" s="28">
        <f>IF(A40&lt;&gt;0,INDEX(#REF!,MATCH(A40,#REF!,0),10),0)</f>
        <v>0</v>
      </c>
      <c r="U40" s="30">
        <f>IF(A40&lt;&gt;0,INDEX(#REF!,MATCH(A40,#REF!,0),10),0)</f>
        <v>0</v>
      </c>
      <c r="V40" s="28">
        <f>IF(A40&lt;&gt;0,INDEX(#REF!,MATCH(A40,#REF!,0),8),0)</f>
        <v>0</v>
      </c>
    </row>
    <row r="41" spans="1:22" s="16" customFormat="1">
      <c r="C41" s="91" t="s">
        <v>15</v>
      </c>
      <c r="D41" s="92" t="s">
        <v>86</v>
      </c>
      <c r="E41" s="92"/>
      <c r="F41" s="92" t="s">
        <v>19</v>
      </c>
      <c r="G41" s="85"/>
      <c r="H41" s="93">
        <v>43721</v>
      </c>
      <c r="I41" s="74" t="s">
        <v>956</v>
      </c>
      <c r="J41" s="74" t="s">
        <v>1498</v>
      </c>
      <c r="K41" s="74" t="s">
        <v>1029</v>
      </c>
      <c r="L41" s="108" t="s">
        <v>1256</v>
      </c>
      <c r="M41" s="54" t="s">
        <v>87</v>
      </c>
      <c r="N41" s="8">
        <v>3489.85</v>
      </c>
      <c r="O41" s="49">
        <v>3489.85</v>
      </c>
      <c r="P41" s="49">
        <v>3489.85</v>
      </c>
      <c r="Q41" s="17">
        <f t="shared" si="0"/>
        <v>0</v>
      </c>
      <c r="R41" s="17"/>
      <c r="S41" s="92" t="s">
        <v>86</v>
      </c>
      <c r="T41" s="28">
        <f>IF(A41&lt;&gt;0,INDEX(#REF!,MATCH(A41,#REF!,0),10),0)</f>
        <v>0</v>
      </c>
      <c r="U41" s="30">
        <f>IF(A41&lt;&gt;0,INDEX(#REF!,MATCH(A41,#REF!,0),10),0)</f>
        <v>0</v>
      </c>
      <c r="V41" s="28">
        <f>IF(A41&lt;&gt;0,INDEX(#REF!,MATCH(A41,#REF!,0),8),0)</f>
        <v>0</v>
      </c>
    </row>
    <row r="42" spans="1:22" s="16" customFormat="1">
      <c r="C42" s="91" t="s">
        <v>15</v>
      </c>
      <c r="D42" s="92" t="s">
        <v>88</v>
      </c>
      <c r="E42" s="92"/>
      <c r="F42" s="92" t="s">
        <v>19</v>
      </c>
      <c r="G42" s="85"/>
      <c r="H42" s="93">
        <v>43775</v>
      </c>
      <c r="I42" s="74" t="s">
        <v>842</v>
      </c>
      <c r="J42" s="74" t="s">
        <v>1499</v>
      </c>
      <c r="K42" s="74" t="s">
        <v>1030</v>
      </c>
      <c r="L42" s="108" t="s">
        <v>1257</v>
      </c>
      <c r="M42" s="18" t="s">
        <v>89</v>
      </c>
      <c r="N42" s="8">
        <v>2292.6</v>
      </c>
      <c r="O42" s="49">
        <v>2292.6</v>
      </c>
      <c r="P42" s="49">
        <v>2292.6</v>
      </c>
      <c r="Q42" s="17">
        <f t="shared" si="0"/>
        <v>0</v>
      </c>
      <c r="R42" s="17"/>
      <c r="S42" s="92" t="s">
        <v>88</v>
      </c>
      <c r="T42" s="28">
        <f>IF(A42&lt;&gt;0,INDEX(#REF!,MATCH(A42,#REF!,0),10),0)</f>
        <v>0</v>
      </c>
      <c r="U42" s="30">
        <f>IF(A42&lt;&gt;0,INDEX(#REF!,MATCH(A42,#REF!,0),10),0)</f>
        <v>0</v>
      </c>
      <c r="V42" s="28">
        <f>IF(A42&lt;&gt;0,INDEX(#REF!,MATCH(A42,#REF!,0),8),0)</f>
        <v>0</v>
      </c>
    </row>
    <row r="43" spans="1:22" s="16" customFormat="1" ht="24.75" customHeight="1">
      <c r="C43" s="85"/>
      <c r="D43" s="85"/>
      <c r="E43" s="94" t="s">
        <v>700</v>
      </c>
      <c r="F43" s="94"/>
      <c r="G43" s="94"/>
      <c r="H43" s="95"/>
      <c r="I43" s="74"/>
      <c r="J43" s="74"/>
      <c r="K43" s="74" t="s">
        <v>1011</v>
      </c>
      <c r="L43" s="108"/>
      <c r="M43" s="15"/>
      <c r="N43" s="9">
        <f>SUBTOTAL(9,N36:N42)</f>
        <v>42203.999999999993</v>
      </c>
      <c r="O43" s="51">
        <f>SUBTOTAL(9,O36:O42)</f>
        <v>42203.999999999993</v>
      </c>
      <c r="P43" s="51">
        <f>SUBTOTAL(9,P36:P42)</f>
        <v>42204</v>
      </c>
      <c r="Q43" s="17">
        <f t="shared" si="0"/>
        <v>0</v>
      </c>
      <c r="R43" s="17"/>
      <c r="S43" s="85"/>
      <c r="T43" s="28">
        <f>IF(A43&lt;&gt;0,INDEX(#REF!,MATCH(A43,#REF!,0),10),0)</f>
        <v>0</v>
      </c>
      <c r="U43" s="30">
        <f>IF(A43&lt;&gt;0,INDEX(#REF!,MATCH(A43,#REF!,0),10),0)</f>
        <v>0</v>
      </c>
      <c r="V43" s="28">
        <f>IF(A43&lt;&gt;0,INDEX(#REF!,MATCH(A43,#REF!,0),8),0)</f>
        <v>0</v>
      </c>
    </row>
    <row r="44" spans="1:22" s="16" customFormat="1">
      <c r="A44" s="14" t="s">
        <v>90</v>
      </c>
      <c r="B44" s="43" t="s">
        <v>91</v>
      </c>
      <c r="C44" s="91" t="s">
        <v>15</v>
      </c>
      <c r="D44" s="92" t="s">
        <v>92</v>
      </c>
      <c r="E44" s="92"/>
      <c r="F44" s="92" t="s">
        <v>19</v>
      </c>
      <c r="G44" s="85"/>
      <c r="H44" s="93">
        <v>43559</v>
      </c>
      <c r="I44" s="74" t="s">
        <v>843</v>
      </c>
      <c r="J44" s="74" t="s">
        <v>1500</v>
      </c>
      <c r="K44" s="74" t="s">
        <v>1031</v>
      </c>
      <c r="L44" s="108" t="s">
        <v>1258</v>
      </c>
      <c r="M44" s="53" t="s">
        <v>93</v>
      </c>
      <c r="N44" s="8">
        <v>2988.64</v>
      </c>
      <c r="O44" s="49">
        <v>2988.64</v>
      </c>
      <c r="P44" s="49">
        <v>2988.64</v>
      </c>
      <c r="Q44" s="17">
        <f t="shared" si="0"/>
        <v>0</v>
      </c>
      <c r="R44" s="17"/>
      <c r="S44" s="92" t="s">
        <v>92</v>
      </c>
      <c r="T44" s="28" t="e">
        <f>IF(A44&lt;&gt;0,INDEX(#REF!,MATCH(A44,#REF!,0),10),0)</f>
        <v>#REF!</v>
      </c>
      <c r="U44" s="30" t="e">
        <f>IF(A44&lt;&gt;0,INDEX(#REF!,MATCH(A44,#REF!,0),10),0)</f>
        <v>#REF!</v>
      </c>
      <c r="V44" s="28" t="e">
        <f>IF(A44&lt;&gt;0,INDEX(#REF!,MATCH(A44,#REF!,0),8),0)</f>
        <v>#REF!</v>
      </c>
    </row>
    <row r="45" spans="1:22" s="16" customFormat="1">
      <c r="C45" s="91" t="s">
        <v>15</v>
      </c>
      <c r="D45" s="92" t="s">
        <v>94</v>
      </c>
      <c r="E45" s="92"/>
      <c r="F45" s="92" t="s">
        <v>19</v>
      </c>
      <c r="G45" s="85"/>
      <c r="H45" s="93">
        <v>43622</v>
      </c>
      <c r="I45" s="74" t="s">
        <v>844</v>
      </c>
      <c r="J45" s="74" t="s">
        <v>1501</v>
      </c>
      <c r="K45" s="74" t="s">
        <v>1032</v>
      </c>
      <c r="L45" s="108" t="s">
        <v>1259</v>
      </c>
      <c r="M45" s="54" t="s">
        <v>820</v>
      </c>
      <c r="N45" s="8">
        <v>16055.710000000001</v>
      </c>
      <c r="O45" s="49">
        <v>16055.710000000001</v>
      </c>
      <c r="P45" s="49">
        <v>16055.710000000001</v>
      </c>
      <c r="Q45" s="17">
        <f t="shared" si="0"/>
        <v>0</v>
      </c>
      <c r="R45" s="17"/>
      <c r="S45" s="92" t="s">
        <v>94</v>
      </c>
      <c r="T45" s="28">
        <f>IF(A45&lt;&gt;0,INDEX(#REF!,MATCH(A45,#REF!,0),10),0)</f>
        <v>0</v>
      </c>
      <c r="U45" s="30">
        <f>IF(A45&lt;&gt;0,INDEX(#REF!,MATCH(A45,#REF!,0),10),0)</f>
        <v>0</v>
      </c>
      <c r="V45" s="28">
        <f>IF(A45&lt;&gt;0,INDEX(#REF!,MATCH(A45,#REF!,0),8),0)</f>
        <v>0</v>
      </c>
    </row>
    <row r="46" spans="1:22" s="16" customFormat="1">
      <c r="C46" s="91" t="s">
        <v>15</v>
      </c>
      <c r="D46" s="92" t="s">
        <v>95</v>
      </c>
      <c r="E46" s="92"/>
      <c r="F46" s="92" t="s">
        <v>19</v>
      </c>
      <c r="G46" s="85"/>
      <c r="H46" s="93">
        <v>43692</v>
      </c>
      <c r="I46" s="74" t="s">
        <v>96</v>
      </c>
      <c r="J46" s="74" t="s">
        <v>1502</v>
      </c>
      <c r="K46" s="74" t="s">
        <v>1033</v>
      </c>
      <c r="L46" s="108" t="s">
        <v>1260</v>
      </c>
      <c r="M46" s="18" t="s">
        <v>96</v>
      </c>
      <c r="N46" s="8">
        <v>5725.57</v>
      </c>
      <c r="O46" s="49">
        <v>5725.57</v>
      </c>
      <c r="P46" s="49">
        <v>5725.57</v>
      </c>
      <c r="Q46" s="17">
        <f t="shared" si="0"/>
        <v>0</v>
      </c>
      <c r="R46" s="17"/>
      <c r="S46" s="92" t="s">
        <v>95</v>
      </c>
      <c r="T46" s="28">
        <f>IF(A46&lt;&gt;0,INDEX(#REF!,MATCH(A46,#REF!,0),10),0)</f>
        <v>0</v>
      </c>
      <c r="U46" s="30">
        <f>IF(A46&lt;&gt;0,INDEX(#REF!,MATCH(A46,#REF!,0),10),0)</f>
        <v>0</v>
      </c>
      <c r="V46" s="28">
        <f>IF(A46&lt;&gt;0,INDEX(#REF!,MATCH(A46,#REF!,0),8),0)</f>
        <v>0</v>
      </c>
    </row>
    <row r="47" spans="1:22" s="16" customFormat="1">
      <c r="C47" s="91" t="s">
        <v>15</v>
      </c>
      <c r="D47" s="92" t="s">
        <v>97</v>
      </c>
      <c r="E47" s="92"/>
      <c r="F47" s="92" t="s">
        <v>19</v>
      </c>
      <c r="G47" s="85"/>
      <c r="H47" s="93">
        <v>43796</v>
      </c>
      <c r="I47" s="74" t="s">
        <v>98</v>
      </c>
      <c r="J47" s="74" t="s">
        <v>1503</v>
      </c>
      <c r="K47" s="74" t="s">
        <v>1034</v>
      </c>
      <c r="L47" s="108" t="s">
        <v>1261</v>
      </c>
      <c r="M47" s="46" t="s">
        <v>98</v>
      </c>
      <c r="N47" s="8">
        <v>3063.62</v>
      </c>
      <c r="O47" s="49">
        <v>3063.62</v>
      </c>
      <c r="P47" s="49">
        <f>765.9+2297.72</f>
        <v>3063.62</v>
      </c>
      <c r="Q47" s="17">
        <f t="shared" si="0"/>
        <v>0</v>
      </c>
      <c r="R47" s="17"/>
      <c r="S47" s="92" t="s">
        <v>97</v>
      </c>
      <c r="T47" s="28">
        <f>IF(A47&lt;&gt;0,INDEX(#REF!,MATCH(A47,#REF!,0),10),0)</f>
        <v>0</v>
      </c>
      <c r="U47" s="30">
        <f>IF(A47&lt;&gt;0,INDEX(#REF!,MATCH(A47,#REF!,0),10),0)</f>
        <v>0</v>
      </c>
      <c r="V47" s="28">
        <f>IF(A47&lt;&gt;0,INDEX(#REF!,MATCH(A47,#REF!,0),8),0)</f>
        <v>0</v>
      </c>
    </row>
    <row r="48" spans="1:22" s="16" customFormat="1" ht="24.75" customHeight="1">
      <c r="C48" s="85"/>
      <c r="D48" s="85"/>
      <c r="E48" s="94" t="s">
        <v>701</v>
      </c>
      <c r="F48" s="94"/>
      <c r="G48" s="94"/>
      <c r="H48" s="95"/>
      <c r="I48" s="74"/>
      <c r="J48" s="74"/>
      <c r="K48" s="74" t="s">
        <v>1011</v>
      </c>
      <c r="L48" s="108"/>
      <c r="M48" s="15"/>
      <c r="N48" s="9">
        <f>SUBTOTAL(9,N44:N47)</f>
        <v>27833.54</v>
      </c>
      <c r="O48" s="51">
        <f>SUBTOTAL(9,O44:O47)</f>
        <v>27833.54</v>
      </c>
      <c r="P48" s="51">
        <f>SUBTOTAL(9,P44:P47)</f>
        <v>27833.54</v>
      </c>
      <c r="Q48" s="17">
        <f t="shared" si="0"/>
        <v>0</v>
      </c>
      <c r="R48" s="17"/>
      <c r="S48" s="85"/>
      <c r="T48" s="28">
        <f>IF(A48&lt;&gt;0,INDEX(#REF!,MATCH(A48,#REF!,0),10),0)</f>
        <v>0</v>
      </c>
      <c r="U48" s="30">
        <f>IF(A48&lt;&gt;0,INDEX(#REF!,MATCH(A48,#REF!,0),10),0)</f>
        <v>0</v>
      </c>
      <c r="V48" s="28">
        <f>IF(A48&lt;&gt;0,INDEX(#REF!,MATCH(A48,#REF!,0),8),0)</f>
        <v>0</v>
      </c>
    </row>
    <row r="49" spans="1:22" s="16" customFormat="1">
      <c r="A49" s="14" t="s">
        <v>99</v>
      </c>
      <c r="B49" s="43" t="s">
        <v>100</v>
      </c>
      <c r="C49" s="91" t="s">
        <v>15</v>
      </c>
      <c r="D49" s="92" t="s">
        <v>101</v>
      </c>
      <c r="E49" s="92"/>
      <c r="F49" s="92" t="s">
        <v>19</v>
      </c>
      <c r="G49" s="85"/>
      <c r="H49" s="93">
        <v>43503</v>
      </c>
      <c r="I49" s="74" t="s">
        <v>957</v>
      </c>
      <c r="J49" s="74" t="s">
        <v>1504</v>
      </c>
      <c r="K49" s="74" t="s">
        <v>1035</v>
      </c>
      <c r="L49" s="108" t="s">
        <v>1262</v>
      </c>
      <c r="M49" s="54" t="s">
        <v>102</v>
      </c>
      <c r="N49" s="8">
        <v>23541.59</v>
      </c>
      <c r="O49" s="49">
        <v>23541.59</v>
      </c>
      <c r="P49" s="49">
        <v>23541.59</v>
      </c>
      <c r="Q49" s="17">
        <f t="shared" si="0"/>
        <v>0</v>
      </c>
      <c r="R49" s="17"/>
      <c r="S49" s="92" t="s">
        <v>101</v>
      </c>
      <c r="T49" s="28" t="e">
        <f>IF(A49&lt;&gt;0,INDEX(#REF!,MATCH(A49,#REF!,0),10),0)</f>
        <v>#REF!</v>
      </c>
      <c r="U49" s="30" t="e">
        <f>IF(A49&lt;&gt;0,INDEX(#REF!,MATCH(A49,#REF!,0),10),0)</f>
        <v>#REF!</v>
      </c>
      <c r="V49" s="28" t="e">
        <f>IF(A49&lt;&gt;0,INDEX(#REF!,MATCH(A49,#REF!,0),8),0)</f>
        <v>#REF!</v>
      </c>
    </row>
    <row r="50" spans="1:22" s="16" customFormat="1">
      <c r="C50" s="91" t="s">
        <v>15</v>
      </c>
      <c r="D50" s="92" t="s">
        <v>103</v>
      </c>
      <c r="E50" s="92"/>
      <c r="F50" s="92" t="s">
        <v>19</v>
      </c>
      <c r="G50" s="85"/>
      <c r="H50" s="93">
        <v>43706</v>
      </c>
      <c r="I50" s="74" t="s">
        <v>845</v>
      </c>
      <c r="J50" s="74" t="s">
        <v>1505</v>
      </c>
      <c r="K50" s="74" t="s">
        <v>1036</v>
      </c>
      <c r="L50" s="108" t="s">
        <v>1263</v>
      </c>
      <c r="M50" s="54" t="s">
        <v>104</v>
      </c>
      <c r="N50" s="8">
        <v>6292.24</v>
      </c>
      <c r="O50" s="49">
        <v>6292.24</v>
      </c>
      <c r="P50" s="49">
        <v>6292.24</v>
      </c>
      <c r="Q50" s="17">
        <f t="shared" si="0"/>
        <v>0</v>
      </c>
      <c r="R50" s="17"/>
      <c r="S50" s="92" t="s">
        <v>103</v>
      </c>
      <c r="T50" s="28">
        <f>IF(A50&lt;&gt;0,INDEX(#REF!,MATCH(A50,#REF!,0),10),0)</f>
        <v>0</v>
      </c>
      <c r="U50" s="30">
        <f>IF(A50&lt;&gt;0,INDEX(#REF!,MATCH(A50,#REF!,0),10),0)</f>
        <v>0</v>
      </c>
      <c r="V50" s="28">
        <f>IF(A50&lt;&gt;0,INDEX(#REF!,MATCH(A50,#REF!,0),8),0)</f>
        <v>0</v>
      </c>
    </row>
    <row r="51" spans="1:22" s="16" customFormat="1" ht="24.75" customHeight="1">
      <c r="C51" s="85"/>
      <c r="D51" s="85"/>
      <c r="E51" s="94" t="s">
        <v>702</v>
      </c>
      <c r="F51" s="94"/>
      <c r="G51" s="94"/>
      <c r="H51" s="95"/>
      <c r="I51" s="74"/>
      <c r="J51" s="74"/>
      <c r="K51" s="74" t="s">
        <v>1011</v>
      </c>
      <c r="L51" s="108"/>
      <c r="M51" s="15"/>
      <c r="N51" s="9">
        <f>SUBTOTAL(9,N49:N50)</f>
        <v>29833.83</v>
      </c>
      <c r="O51" s="51">
        <f>SUBTOTAL(9,O49:O50)</f>
        <v>29833.83</v>
      </c>
      <c r="P51" s="51">
        <f>SUBTOTAL(9,P49:P50)</f>
        <v>29833.83</v>
      </c>
      <c r="Q51" s="17">
        <f t="shared" si="0"/>
        <v>0</v>
      </c>
      <c r="R51" s="17"/>
      <c r="S51" s="85"/>
      <c r="T51" s="28">
        <f>IF(A51&lt;&gt;0,INDEX(#REF!,MATCH(A51,#REF!,0),10),0)</f>
        <v>0</v>
      </c>
      <c r="U51" s="30">
        <f>IF(A51&lt;&gt;0,INDEX(#REF!,MATCH(A51,#REF!,0),10),0)</f>
        <v>0</v>
      </c>
      <c r="V51" s="28">
        <f>IF(A51&lt;&gt;0,INDEX(#REF!,MATCH(A51,#REF!,0),8),0)</f>
        <v>0</v>
      </c>
    </row>
    <row r="52" spans="1:22" s="16" customFormat="1">
      <c r="A52" s="14" t="s">
        <v>105</v>
      </c>
      <c r="B52" s="43" t="s">
        <v>106</v>
      </c>
      <c r="C52" s="91" t="s">
        <v>15</v>
      </c>
      <c r="D52" s="92" t="s">
        <v>107</v>
      </c>
      <c r="E52" s="92"/>
      <c r="F52" s="92" t="s">
        <v>17</v>
      </c>
      <c r="G52" s="85"/>
      <c r="H52" s="93">
        <v>43564</v>
      </c>
      <c r="I52" s="74" t="s">
        <v>846</v>
      </c>
      <c r="J52" s="74" t="s">
        <v>1506</v>
      </c>
      <c r="K52" s="74" t="s">
        <v>1037</v>
      </c>
      <c r="L52" s="108" t="s">
        <v>1264</v>
      </c>
      <c r="M52" s="53" t="s">
        <v>108</v>
      </c>
      <c r="N52" s="8">
        <v>447717.76</v>
      </c>
      <c r="O52" s="49">
        <v>447717.76</v>
      </c>
      <c r="P52" s="49">
        <v>425425.41000000003</v>
      </c>
      <c r="Q52" s="17">
        <f t="shared" si="0"/>
        <v>22292.349999999977</v>
      </c>
      <c r="R52" s="119" t="s">
        <v>1689</v>
      </c>
      <c r="S52" s="92" t="s">
        <v>107</v>
      </c>
      <c r="T52" s="28" t="e">
        <f>IF(A52&lt;&gt;0,INDEX(#REF!,MATCH(A52,#REF!,0),10),0)</f>
        <v>#REF!</v>
      </c>
      <c r="U52" s="30" t="e">
        <f>IF(A52&lt;&gt;0,INDEX(#REF!,MATCH(A52,#REF!,0),10),0)</f>
        <v>#REF!</v>
      </c>
      <c r="V52" s="28" t="e">
        <f>IF(A52&lt;&gt;0,INDEX(#REF!,MATCH(A52,#REF!,0),8),0)</f>
        <v>#REF!</v>
      </c>
    </row>
    <row r="53" spans="1:22" s="16" customFormat="1">
      <c r="C53" s="91" t="s">
        <v>20</v>
      </c>
      <c r="D53" s="92" t="s">
        <v>109</v>
      </c>
      <c r="E53" s="92"/>
      <c r="F53" s="85"/>
      <c r="G53" s="85"/>
      <c r="H53" s="93">
        <v>43609</v>
      </c>
      <c r="I53" s="74" t="s">
        <v>794</v>
      </c>
      <c r="J53" s="74" t="s">
        <v>810</v>
      </c>
      <c r="K53" s="74" t="s">
        <v>1038</v>
      </c>
      <c r="L53" s="108" t="s">
        <v>1265</v>
      </c>
      <c r="M53" s="46" t="s">
        <v>794</v>
      </c>
      <c r="N53" s="8">
        <v>7267.1500000000005</v>
      </c>
      <c r="O53" s="49">
        <v>7267.1500000000005</v>
      </c>
      <c r="P53" s="49">
        <v>7267.1500000000005</v>
      </c>
      <c r="Q53" s="17">
        <f t="shared" si="0"/>
        <v>0</v>
      </c>
      <c r="R53" s="17"/>
      <c r="S53" s="92" t="s">
        <v>109</v>
      </c>
      <c r="T53" s="28">
        <f>IF(A53&lt;&gt;0,INDEX(#REF!,MATCH(A53,#REF!,0),10),0)</f>
        <v>0</v>
      </c>
      <c r="U53" s="30">
        <f>IF(A53&lt;&gt;0,INDEX(#REF!,MATCH(A53,#REF!,0),10),0)</f>
        <v>0</v>
      </c>
      <c r="V53" s="28">
        <f>IF(A53&lt;&gt;0,INDEX(#REF!,MATCH(A53,#REF!,0),8),0)</f>
        <v>0</v>
      </c>
    </row>
    <row r="54" spans="1:22" s="16" customFormat="1">
      <c r="C54" s="91" t="s">
        <v>20</v>
      </c>
      <c r="D54" s="92" t="s">
        <v>110</v>
      </c>
      <c r="E54" s="92"/>
      <c r="F54" s="85"/>
      <c r="G54" s="85"/>
      <c r="H54" s="93">
        <v>43641</v>
      </c>
      <c r="I54" s="74" t="s">
        <v>958</v>
      </c>
      <c r="J54" s="74" t="s">
        <v>1507</v>
      </c>
      <c r="K54" s="74" t="s">
        <v>1039</v>
      </c>
      <c r="L54" s="108" t="s">
        <v>1266</v>
      </c>
      <c r="M54" s="53" t="s">
        <v>111</v>
      </c>
      <c r="N54" s="8">
        <v>3859.14</v>
      </c>
      <c r="O54" s="49">
        <v>3859.14</v>
      </c>
      <c r="P54" s="49">
        <v>3859.14</v>
      </c>
      <c r="Q54" s="17">
        <f t="shared" si="0"/>
        <v>0</v>
      </c>
      <c r="R54" s="17"/>
      <c r="S54" s="92" t="s">
        <v>110</v>
      </c>
      <c r="T54" s="28">
        <f>IF(A54&lt;&gt;0,INDEX(#REF!,MATCH(A54,#REF!,0),10),0)</f>
        <v>0</v>
      </c>
      <c r="U54" s="30">
        <f>IF(A54&lt;&gt;0,INDEX(#REF!,MATCH(A54,#REF!,0),10),0)</f>
        <v>0</v>
      </c>
      <c r="V54" s="28">
        <f>IF(A54&lt;&gt;0,INDEX(#REF!,MATCH(A54,#REF!,0),8),0)</f>
        <v>0</v>
      </c>
    </row>
    <row r="55" spans="1:22" s="16" customFormat="1">
      <c r="C55" s="91" t="s">
        <v>20</v>
      </c>
      <c r="D55" s="92" t="s">
        <v>112</v>
      </c>
      <c r="E55" s="92"/>
      <c r="F55" s="85"/>
      <c r="G55" s="85"/>
      <c r="H55" s="93">
        <v>43690</v>
      </c>
      <c r="I55" s="74" t="s">
        <v>794</v>
      </c>
      <c r="J55" s="74" t="s">
        <v>810</v>
      </c>
      <c r="K55" s="74" t="s">
        <v>1038</v>
      </c>
      <c r="L55" s="108" t="s">
        <v>1265</v>
      </c>
      <c r="M55" s="46" t="s">
        <v>810</v>
      </c>
      <c r="N55" s="8">
        <v>12285.78</v>
      </c>
      <c r="O55" s="49">
        <v>12285.78</v>
      </c>
      <c r="P55" s="49">
        <v>12285.78</v>
      </c>
      <c r="Q55" s="17">
        <f t="shared" si="0"/>
        <v>0</v>
      </c>
      <c r="R55" s="17"/>
      <c r="S55" s="92" t="s">
        <v>112</v>
      </c>
      <c r="T55" s="28">
        <f>IF(A55&lt;&gt;0,INDEX(#REF!,MATCH(A55,#REF!,0),10),0)</f>
        <v>0</v>
      </c>
      <c r="U55" s="30">
        <f>IF(A55&lt;&gt;0,INDEX(#REF!,MATCH(A55,#REF!,0),10),0)</f>
        <v>0</v>
      </c>
      <c r="V55" s="28">
        <f>IF(A55&lt;&gt;0,INDEX(#REF!,MATCH(A55,#REF!,0),8),0)</f>
        <v>0</v>
      </c>
    </row>
    <row r="56" spans="1:22" s="16" customFormat="1">
      <c r="C56" s="91" t="s">
        <v>20</v>
      </c>
      <c r="D56" s="92" t="s">
        <v>113</v>
      </c>
      <c r="E56" s="92"/>
      <c r="F56" s="85"/>
      <c r="G56" s="85"/>
      <c r="H56" s="93">
        <v>43768</v>
      </c>
      <c r="I56" s="74" t="s">
        <v>794</v>
      </c>
      <c r="J56" s="74" t="s">
        <v>810</v>
      </c>
      <c r="K56" s="74" t="s">
        <v>1038</v>
      </c>
      <c r="L56" s="108" t="s">
        <v>1265</v>
      </c>
      <c r="M56" s="46" t="s">
        <v>114</v>
      </c>
      <c r="N56" s="8">
        <v>6721.9000000000005</v>
      </c>
      <c r="O56" s="49">
        <v>6721.9000000000005</v>
      </c>
      <c r="P56" s="49">
        <v>6721.9000000000005</v>
      </c>
      <c r="Q56" s="17">
        <f t="shared" si="0"/>
        <v>0</v>
      </c>
      <c r="R56" s="17"/>
      <c r="S56" s="92" t="s">
        <v>113</v>
      </c>
      <c r="T56" s="28">
        <f>IF(A56&lt;&gt;0,INDEX(#REF!,MATCH(A56,#REF!,0),10),0)</f>
        <v>0</v>
      </c>
      <c r="U56" s="30">
        <f>IF(A56&lt;&gt;0,INDEX(#REF!,MATCH(A56,#REF!,0),10),0)</f>
        <v>0</v>
      </c>
      <c r="V56" s="28">
        <f>IF(A56&lt;&gt;0,INDEX(#REF!,MATCH(A56,#REF!,0),8),0)</f>
        <v>0</v>
      </c>
    </row>
    <row r="57" spans="1:22" s="16" customFormat="1" ht="24.75" customHeight="1">
      <c r="C57" s="85"/>
      <c r="D57" s="85"/>
      <c r="E57" s="94" t="s">
        <v>703</v>
      </c>
      <c r="F57" s="94"/>
      <c r="G57" s="94"/>
      <c r="H57" s="95"/>
      <c r="I57" s="74"/>
      <c r="J57" s="74"/>
      <c r="K57" s="74" t="s">
        <v>1011</v>
      </c>
      <c r="L57" s="108"/>
      <c r="M57" s="15"/>
      <c r="N57" s="9">
        <f>SUBTOTAL(9,N52:N56)</f>
        <v>477851.7300000001</v>
      </c>
      <c r="O57" s="51">
        <f>SUBTOTAL(9,O52:O56)</f>
        <v>477851.7300000001</v>
      </c>
      <c r="P57" s="51">
        <f>SUBTOTAL(9,P52:P56)</f>
        <v>455559.38000000012</v>
      </c>
      <c r="Q57" s="17">
        <f t="shared" si="0"/>
        <v>22292.349999999977</v>
      </c>
      <c r="R57" s="17"/>
      <c r="S57" s="85"/>
      <c r="T57" s="28">
        <f>IF(A57&lt;&gt;0,INDEX(#REF!,MATCH(A57,#REF!,0),10),0)</f>
        <v>0</v>
      </c>
      <c r="U57" s="30">
        <f>IF(A57&lt;&gt;0,INDEX(#REF!,MATCH(A57,#REF!,0),10),0)</f>
        <v>0</v>
      </c>
      <c r="V57" s="28">
        <f>IF(A57&lt;&gt;0,INDEX(#REF!,MATCH(A57,#REF!,0),8),0)</f>
        <v>0</v>
      </c>
    </row>
    <row r="58" spans="1:22" s="16" customFormat="1" ht="15">
      <c r="A58" s="14" t="s">
        <v>115</v>
      </c>
      <c r="B58" s="18" t="s">
        <v>116</v>
      </c>
      <c r="C58" s="91" t="s">
        <v>15</v>
      </c>
      <c r="D58" s="92" t="s">
        <v>117</v>
      </c>
      <c r="E58" s="92"/>
      <c r="F58" s="92" t="s">
        <v>17</v>
      </c>
      <c r="G58" s="85"/>
      <c r="H58" s="93">
        <v>43595</v>
      </c>
      <c r="I58" s="74" t="s">
        <v>847</v>
      </c>
      <c r="J58" s="74" t="s">
        <v>118</v>
      </c>
      <c r="K58" s="74" t="s">
        <v>1040</v>
      </c>
      <c r="L58" s="108" t="s">
        <v>1267</v>
      </c>
      <c r="M58" s="18" t="s">
        <v>118</v>
      </c>
      <c r="N58" s="8">
        <v>6862.27</v>
      </c>
      <c r="O58" s="49">
        <v>6862.27</v>
      </c>
      <c r="P58" s="49">
        <v>0</v>
      </c>
      <c r="Q58" s="115">
        <f t="shared" si="0"/>
        <v>6862.27</v>
      </c>
      <c r="R58" s="119"/>
      <c r="S58" s="92" t="s">
        <v>117</v>
      </c>
      <c r="T58" s="28" t="e">
        <f>IF(A58&lt;&gt;0,INDEX(#REF!,MATCH(A58,#REF!,0),10),0)</f>
        <v>#REF!</v>
      </c>
      <c r="U58" s="30" t="e">
        <f>IF(A58&lt;&gt;0,INDEX(#REF!,MATCH(A58,#REF!,0),10),0)</f>
        <v>#REF!</v>
      </c>
      <c r="V58" s="28" t="e">
        <f>IF(A58&lt;&gt;0,INDEX(#REF!,MATCH(A58,#REF!,0),8),0)</f>
        <v>#REF!</v>
      </c>
    </row>
    <row r="59" spans="1:22" s="16" customFormat="1" ht="15">
      <c r="C59" s="91" t="s">
        <v>15</v>
      </c>
      <c r="D59" s="92" t="s">
        <v>119</v>
      </c>
      <c r="E59" s="92"/>
      <c r="F59" s="92" t="s">
        <v>17</v>
      </c>
      <c r="G59" s="85"/>
      <c r="H59" s="93">
        <v>43599</v>
      </c>
      <c r="I59" s="74" t="s">
        <v>120</v>
      </c>
      <c r="J59" s="74" t="s">
        <v>1508</v>
      </c>
      <c r="K59" s="74" t="s">
        <v>1041</v>
      </c>
      <c r="L59" s="108" t="s">
        <v>1372</v>
      </c>
      <c r="M59" s="18" t="s">
        <v>120</v>
      </c>
      <c r="N59" s="8">
        <v>108996.07</v>
      </c>
      <c r="O59" s="49">
        <v>108996.07</v>
      </c>
      <c r="P59" s="49">
        <v>108240.46</v>
      </c>
      <c r="Q59" s="115">
        <f t="shared" si="0"/>
        <v>755.61000000000058</v>
      </c>
      <c r="R59" s="119" t="s">
        <v>1689</v>
      </c>
      <c r="S59" s="92" t="s">
        <v>119</v>
      </c>
      <c r="T59" s="28">
        <f>IF(A59&lt;&gt;0,INDEX(#REF!,MATCH(A59,#REF!,0),10),0)</f>
        <v>0</v>
      </c>
      <c r="U59" s="30">
        <f>IF(A59&lt;&gt;0,INDEX(#REF!,MATCH(A59,#REF!,0),10),0)</f>
        <v>0</v>
      </c>
      <c r="V59" s="28">
        <f>IF(A59&lt;&gt;0,INDEX(#REF!,MATCH(A59,#REF!,0),8),0)</f>
        <v>0</v>
      </c>
    </row>
    <row r="60" spans="1:22" s="16" customFormat="1" ht="24.75" customHeight="1">
      <c r="C60" s="85"/>
      <c r="D60" s="85"/>
      <c r="E60" s="94" t="s">
        <v>704</v>
      </c>
      <c r="F60" s="94"/>
      <c r="G60" s="94"/>
      <c r="H60" s="95"/>
      <c r="I60" s="74"/>
      <c r="J60" s="74"/>
      <c r="K60" s="74" t="s">
        <v>1011</v>
      </c>
      <c r="L60" s="108"/>
      <c r="M60" s="15"/>
      <c r="N60" s="9">
        <f>SUBTOTAL(9,N58:N59)</f>
        <v>115858.34000000001</v>
      </c>
      <c r="O60" s="51">
        <f>SUBTOTAL(9,O58:O59)</f>
        <v>115858.34000000001</v>
      </c>
      <c r="P60" s="51">
        <f>SUBTOTAL(9,P58:P59)</f>
        <v>108240.46</v>
      </c>
      <c r="Q60" s="17">
        <f t="shared" si="0"/>
        <v>7617.8800000000047</v>
      </c>
      <c r="R60" s="17"/>
      <c r="S60" s="85"/>
      <c r="T60" s="28">
        <f>IF(A60&lt;&gt;0,INDEX(#REF!,MATCH(A60,#REF!,0),10),0)</f>
        <v>0</v>
      </c>
      <c r="U60" s="30">
        <f>IF(A60&lt;&gt;0,INDEX(#REF!,MATCH(A60,#REF!,0),10),0)</f>
        <v>0</v>
      </c>
      <c r="V60" s="28">
        <f>IF(A60&lt;&gt;0,INDEX(#REF!,MATCH(A60,#REF!,0),8),0)</f>
        <v>0</v>
      </c>
    </row>
    <row r="61" spans="1:22" s="16" customFormat="1" ht="15">
      <c r="A61" s="14" t="s">
        <v>121</v>
      </c>
      <c r="B61" s="18" t="s">
        <v>122</v>
      </c>
      <c r="C61" s="44" t="s">
        <v>21</v>
      </c>
      <c r="D61" s="92" t="s">
        <v>123</v>
      </c>
      <c r="E61" s="92"/>
      <c r="F61" s="92" t="s">
        <v>17</v>
      </c>
      <c r="G61" s="85"/>
      <c r="H61" s="93">
        <v>43773</v>
      </c>
      <c r="I61" s="74" t="s">
        <v>848</v>
      </c>
      <c r="J61" s="74" t="s">
        <v>1509</v>
      </c>
      <c r="K61" s="74" t="s">
        <v>1042</v>
      </c>
      <c r="L61" s="108" t="s">
        <v>1375</v>
      </c>
      <c r="M61" s="54" t="s">
        <v>124</v>
      </c>
      <c r="N61" s="8">
        <f>271227.5*1.14975</f>
        <v>311843.81812499999</v>
      </c>
      <c r="O61" s="49">
        <v>790788.86</v>
      </c>
      <c r="P61" s="49">
        <v>273724.75</v>
      </c>
      <c r="Q61" s="116">
        <f t="shared" si="0"/>
        <v>517064.11</v>
      </c>
      <c r="R61" s="116"/>
      <c r="S61" s="92" t="s">
        <v>123</v>
      </c>
      <c r="T61" s="28" t="e">
        <f>IF(A61&lt;&gt;0,INDEX(#REF!,MATCH(A61,#REF!,0),10),0)</f>
        <v>#REF!</v>
      </c>
      <c r="U61" s="30" t="e">
        <f>IF(A61&lt;&gt;0,INDEX(#REF!,MATCH(A61,#REF!,0),10),0)</f>
        <v>#REF!</v>
      </c>
      <c r="V61" s="28" t="e">
        <f>IF(A61&lt;&gt;0,INDEX(#REF!,MATCH(A61,#REF!,0),8),0)</f>
        <v>#REF!</v>
      </c>
    </row>
    <row r="62" spans="1:22" s="16" customFormat="1" ht="24.75" customHeight="1">
      <c r="C62" s="85"/>
      <c r="D62" s="85"/>
      <c r="E62" s="94" t="s">
        <v>705</v>
      </c>
      <c r="F62" s="94"/>
      <c r="G62" s="94"/>
      <c r="H62" s="95"/>
      <c r="I62" s="74"/>
      <c r="J62" s="74"/>
      <c r="K62" s="74" t="s">
        <v>1011</v>
      </c>
      <c r="L62" s="108"/>
      <c r="M62" s="15"/>
      <c r="N62" s="9">
        <f>SUBTOTAL(9,N61)</f>
        <v>311843.81812499999</v>
      </c>
      <c r="O62" s="51">
        <f>SUBTOTAL(9,O61)</f>
        <v>790788.86</v>
      </c>
      <c r="P62" s="51">
        <f>SUBTOTAL(9,P61)</f>
        <v>273724.75</v>
      </c>
      <c r="Q62" s="17">
        <f t="shared" si="0"/>
        <v>517064.11</v>
      </c>
      <c r="R62" s="17"/>
      <c r="S62" s="85"/>
      <c r="T62" s="28">
        <f>IF(A62&lt;&gt;0,INDEX(#REF!,MATCH(A62,#REF!,0),10),0)</f>
        <v>0</v>
      </c>
      <c r="U62" s="30">
        <f>IF(A62&lt;&gt;0,INDEX(#REF!,MATCH(A62,#REF!,0),10),0)</f>
        <v>0</v>
      </c>
      <c r="V62" s="28">
        <f>IF(A62&lt;&gt;0,INDEX(#REF!,MATCH(A62,#REF!,0),8),0)</f>
        <v>0</v>
      </c>
    </row>
    <row r="63" spans="1:22" s="57" customFormat="1">
      <c r="A63" s="55" t="s">
        <v>125</v>
      </c>
      <c r="B63" s="56" t="s">
        <v>126</v>
      </c>
      <c r="C63" s="91" t="s">
        <v>15</v>
      </c>
      <c r="D63" s="92" t="s">
        <v>127</v>
      </c>
      <c r="E63" s="92"/>
      <c r="F63" s="92" t="s">
        <v>19</v>
      </c>
      <c r="G63" s="85"/>
      <c r="H63" s="93">
        <v>43473</v>
      </c>
      <c r="I63" s="74" t="s">
        <v>849</v>
      </c>
      <c r="J63" s="74" t="s">
        <v>1510</v>
      </c>
      <c r="K63" s="74" t="s">
        <v>1043</v>
      </c>
      <c r="L63" s="108" t="s">
        <v>1268</v>
      </c>
      <c r="M63" s="58" t="s">
        <v>128</v>
      </c>
      <c r="N63" s="59">
        <v>58360.62</v>
      </c>
      <c r="O63" s="49">
        <v>58360.62</v>
      </c>
      <c r="P63" s="49">
        <v>58360.72</v>
      </c>
      <c r="Q63" s="17">
        <f t="shared" si="0"/>
        <v>-9.9999999998544808E-2</v>
      </c>
      <c r="R63" s="17"/>
      <c r="S63" s="92" t="s">
        <v>127</v>
      </c>
      <c r="T63" s="60" t="e">
        <f>IF(A63&lt;&gt;0,INDEX(#REF!,MATCH(A63,#REF!,0),10),0)</f>
        <v>#REF!</v>
      </c>
      <c r="U63" s="61" t="e">
        <f>IF(A63&lt;&gt;0,INDEX(#REF!,MATCH(A63,#REF!,0),10),0)</f>
        <v>#REF!</v>
      </c>
      <c r="V63" s="60" t="e">
        <f>IF(A63&lt;&gt;0,INDEX(#REF!,MATCH(A63,#REF!,0),8),0)</f>
        <v>#REF!</v>
      </c>
    </row>
    <row r="64" spans="1:22" s="16" customFormat="1">
      <c r="C64" s="91" t="s">
        <v>15</v>
      </c>
      <c r="D64" s="92" t="s">
        <v>129</v>
      </c>
      <c r="E64" s="92"/>
      <c r="F64" s="92" t="s">
        <v>19</v>
      </c>
      <c r="G64" s="85"/>
      <c r="H64" s="93">
        <v>43718</v>
      </c>
      <c r="I64" s="74" t="s">
        <v>850</v>
      </c>
      <c r="J64" s="74" t="s">
        <v>1511</v>
      </c>
      <c r="K64" s="74" t="s">
        <v>1044</v>
      </c>
      <c r="L64" s="108" t="s">
        <v>1269</v>
      </c>
      <c r="M64" s="46" t="s">
        <v>130</v>
      </c>
      <c r="N64" s="8">
        <v>2673.17</v>
      </c>
      <c r="O64" s="49">
        <v>2673.17</v>
      </c>
      <c r="P64" s="49">
        <v>2662.33</v>
      </c>
      <c r="Q64" s="17">
        <f t="shared" si="0"/>
        <v>10.840000000000146</v>
      </c>
      <c r="R64" s="17"/>
      <c r="S64" s="92" t="s">
        <v>129</v>
      </c>
      <c r="T64" s="28">
        <f>IF(A64&lt;&gt;0,INDEX(#REF!,MATCH(A64,#REF!,0),10),0)</f>
        <v>0</v>
      </c>
      <c r="U64" s="30">
        <f>IF(A64&lt;&gt;0,INDEX(#REF!,MATCH(A64,#REF!,0),10),0)</f>
        <v>0</v>
      </c>
      <c r="V64" s="28">
        <f>IF(A64&lt;&gt;0,INDEX(#REF!,MATCH(A64,#REF!,0),8),0)</f>
        <v>0</v>
      </c>
    </row>
    <row r="65" spans="1:22" s="16" customFormat="1">
      <c r="C65" s="91" t="s">
        <v>15</v>
      </c>
      <c r="D65" s="92" t="s">
        <v>131</v>
      </c>
      <c r="E65" s="92"/>
      <c r="F65" s="92" t="s">
        <v>19</v>
      </c>
      <c r="G65" s="85"/>
      <c r="H65" s="93">
        <v>43763</v>
      </c>
      <c r="I65" s="74" t="s">
        <v>1512</v>
      </c>
      <c r="J65" s="74" t="s">
        <v>1513</v>
      </c>
      <c r="K65" s="74" t="s">
        <v>1373</v>
      </c>
      <c r="L65" s="108" t="s">
        <v>1374</v>
      </c>
      <c r="M65" s="18" t="s">
        <v>132</v>
      </c>
      <c r="N65" s="8">
        <v>5748.75</v>
      </c>
      <c r="O65" s="49">
        <v>5748.75</v>
      </c>
      <c r="P65" s="49">
        <v>5748.75</v>
      </c>
      <c r="Q65" s="17">
        <f t="shared" si="0"/>
        <v>0</v>
      </c>
      <c r="R65" s="17"/>
      <c r="S65" s="92" t="s">
        <v>131</v>
      </c>
      <c r="T65" s="28">
        <f>IF(A65&lt;&gt;0,INDEX(#REF!,MATCH(A65,#REF!,0),10),0)</f>
        <v>0</v>
      </c>
      <c r="U65" s="30">
        <f>IF(A65&lt;&gt;0,INDEX(#REF!,MATCH(A65,#REF!,0),10),0)</f>
        <v>0</v>
      </c>
      <c r="V65" s="28">
        <f>IF(A65&lt;&gt;0,INDEX(#REF!,MATCH(A65,#REF!,0),8),0)</f>
        <v>0</v>
      </c>
    </row>
    <row r="66" spans="1:22" s="16" customFormat="1" ht="24.75" customHeight="1">
      <c r="C66" s="85"/>
      <c r="D66" s="85"/>
      <c r="E66" s="94" t="s">
        <v>706</v>
      </c>
      <c r="F66" s="94"/>
      <c r="G66" s="94"/>
      <c r="H66" s="95"/>
      <c r="I66" s="74"/>
      <c r="J66" s="74"/>
      <c r="K66" s="74" t="s">
        <v>1011</v>
      </c>
      <c r="L66" s="108"/>
      <c r="M66" s="15"/>
      <c r="N66" s="9">
        <f>SUBTOTAL(9,N63:N65)</f>
        <v>66782.540000000008</v>
      </c>
      <c r="O66" s="51">
        <f>SUBTOTAL(9,O63:O65)</f>
        <v>66782.540000000008</v>
      </c>
      <c r="P66" s="51">
        <f>SUBTOTAL(9,P63:P65)</f>
        <v>66771.8</v>
      </c>
      <c r="Q66" s="17">
        <f t="shared" si="0"/>
        <v>10.740000000005239</v>
      </c>
      <c r="R66" s="17"/>
      <c r="S66" s="85"/>
      <c r="T66" s="28">
        <f>IF(A66&lt;&gt;0,INDEX(#REF!,MATCH(A66,#REF!,0),10),0)</f>
        <v>0</v>
      </c>
      <c r="U66" s="30">
        <f>IF(A66&lt;&gt;0,INDEX(#REF!,MATCH(A66,#REF!,0),10),0)</f>
        <v>0</v>
      </c>
      <c r="V66" s="28">
        <f>IF(A66&lt;&gt;0,INDEX(#REF!,MATCH(A66,#REF!,0),8),0)</f>
        <v>0</v>
      </c>
    </row>
    <row r="67" spans="1:22" s="16" customFormat="1">
      <c r="A67" s="14" t="s">
        <v>133</v>
      </c>
      <c r="B67" s="18" t="s">
        <v>134</v>
      </c>
      <c r="C67" s="91" t="s">
        <v>20</v>
      </c>
      <c r="D67" s="92" t="s">
        <v>135</v>
      </c>
      <c r="E67" s="92"/>
      <c r="F67" s="85"/>
      <c r="G67" s="85"/>
      <c r="H67" s="93">
        <v>43508</v>
      </c>
      <c r="I67" s="74" t="s">
        <v>960</v>
      </c>
      <c r="J67" s="74" t="s">
        <v>1514</v>
      </c>
      <c r="K67" s="74" t="s">
        <v>1045</v>
      </c>
      <c r="L67" s="108" t="s">
        <v>1270</v>
      </c>
      <c r="M67" s="53" t="s">
        <v>136</v>
      </c>
      <c r="N67" s="8">
        <v>4416.97</v>
      </c>
      <c r="O67" s="49">
        <v>4416.97</v>
      </c>
      <c r="P67" s="49">
        <v>4416.97</v>
      </c>
      <c r="Q67" s="17">
        <f t="shared" si="0"/>
        <v>0</v>
      </c>
      <c r="R67" s="17"/>
      <c r="S67" s="92" t="s">
        <v>135</v>
      </c>
      <c r="T67" s="28" t="e">
        <f>IF(A67&lt;&gt;0,INDEX(#REF!,MATCH(A67,#REF!,0),10),0)</f>
        <v>#REF!</v>
      </c>
      <c r="U67" s="30" t="e">
        <f>IF(A67&lt;&gt;0,INDEX(#REF!,MATCH(A67,#REF!,0),10),0)</f>
        <v>#REF!</v>
      </c>
      <c r="V67" s="28" t="e">
        <f>IF(A67&lt;&gt;0,INDEX(#REF!,MATCH(A67,#REF!,0),8),0)</f>
        <v>#REF!</v>
      </c>
    </row>
    <row r="68" spans="1:22" s="16" customFormat="1">
      <c r="C68" s="91" t="s">
        <v>20</v>
      </c>
      <c r="D68" s="92" t="s">
        <v>137</v>
      </c>
      <c r="E68" s="92"/>
      <c r="F68" s="85"/>
      <c r="G68" s="85"/>
      <c r="H68" s="93">
        <v>43555</v>
      </c>
      <c r="I68" s="74" t="s">
        <v>959</v>
      </c>
      <c r="J68" s="74" t="s">
        <v>1515</v>
      </c>
      <c r="K68" s="74" t="s">
        <v>1046</v>
      </c>
      <c r="L68" s="108" t="s">
        <v>1271</v>
      </c>
      <c r="M68" s="54" t="s">
        <v>138</v>
      </c>
      <c r="N68" s="8">
        <v>3312.73</v>
      </c>
      <c r="O68" s="49">
        <v>3312.73</v>
      </c>
      <c r="P68" s="49">
        <v>3312.73</v>
      </c>
      <c r="Q68" s="17">
        <f t="shared" si="0"/>
        <v>0</v>
      </c>
      <c r="R68" s="17"/>
      <c r="S68" s="92" t="s">
        <v>137</v>
      </c>
      <c r="T68" s="28">
        <f>IF(A68&lt;&gt;0,INDEX(#REF!,MATCH(A68,#REF!,0),10),0)</f>
        <v>0</v>
      </c>
      <c r="U68" s="30">
        <f>IF(A68&lt;&gt;0,INDEX(#REF!,MATCH(A68,#REF!,0),10),0)</f>
        <v>0</v>
      </c>
      <c r="V68" s="28">
        <f>IF(A68&lt;&gt;0,INDEX(#REF!,MATCH(A68,#REF!,0),8),0)</f>
        <v>0</v>
      </c>
    </row>
    <row r="69" spans="1:22" s="16" customFormat="1">
      <c r="C69" s="91" t="s">
        <v>20</v>
      </c>
      <c r="D69" s="92" t="s">
        <v>139</v>
      </c>
      <c r="E69" s="92"/>
      <c r="F69" s="85"/>
      <c r="G69" s="85"/>
      <c r="H69" s="93">
        <v>43555</v>
      </c>
      <c r="I69" s="74" t="s">
        <v>961</v>
      </c>
      <c r="J69" s="74" t="s">
        <v>1516</v>
      </c>
      <c r="K69" s="74" t="s">
        <v>1047</v>
      </c>
      <c r="L69" s="108" t="s">
        <v>1272</v>
      </c>
      <c r="M69" s="54" t="s">
        <v>140</v>
      </c>
      <c r="N69" s="8">
        <v>2576.5700000000002</v>
      </c>
      <c r="O69" s="49">
        <v>2576.5700000000002</v>
      </c>
      <c r="P69" s="49">
        <v>2576.5700000000002</v>
      </c>
      <c r="Q69" s="17">
        <f t="shared" si="0"/>
        <v>0</v>
      </c>
      <c r="R69" s="17"/>
      <c r="S69" s="92" t="s">
        <v>139</v>
      </c>
      <c r="T69" s="28">
        <f>IF(A69&lt;&gt;0,INDEX(#REF!,MATCH(A69,#REF!,0),10),0)</f>
        <v>0</v>
      </c>
      <c r="U69" s="30">
        <f>IF(A69&lt;&gt;0,INDEX(#REF!,MATCH(A69,#REF!,0),10),0)</f>
        <v>0</v>
      </c>
      <c r="V69" s="28">
        <f>IF(A69&lt;&gt;0,INDEX(#REF!,MATCH(A69,#REF!,0),8),0)</f>
        <v>0</v>
      </c>
    </row>
    <row r="70" spans="1:22" s="16" customFormat="1">
      <c r="C70" s="91" t="s">
        <v>20</v>
      </c>
      <c r="D70" s="92" t="s">
        <v>141</v>
      </c>
      <c r="E70" s="92"/>
      <c r="F70" s="85"/>
      <c r="G70" s="85"/>
      <c r="H70" s="93">
        <v>43594</v>
      </c>
      <c r="I70" s="74" t="s">
        <v>962</v>
      </c>
      <c r="J70" s="74" t="s">
        <v>1517</v>
      </c>
      <c r="K70" s="74" t="s">
        <v>1048</v>
      </c>
      <c r="L70" s="108" t="s">
        <v>1273</v>
      </c>
      <c r="M70" s="54" t="s">
        <v>142</v>
      </c>
      <c r="N70" s="8">
        <v>3400.48</v>
      </c>
      <c r="O70" s="49">
        <v>3400.48</v>
      </c>
      <c r="P70" s="49">
        <v>3400.48</v>
      </c>
      <c r="Q70" s="17">
        <f t="shared" si="0"/>
        <v>0</v>
      </c>
      <c r="R70" s="17"/>
      <c r="S70" s="92" t="s">
        <v>141</v>
      </c>
      <c r="T70" s="28">
        <f>IF(A70&lt;&gt;0,INDEX(#REF!,MATCH(A70,#REF!,0),10),0)</f>
        <v>0</v>
      </c>
      <c r="U70" s="30">
        <f>IF(A70&lt;&gt;0,INDEX(#REF!,MATCH(A70,#REF!,0),10),0)</f>
        <v>0</v>
      </c>
      <c r="V70" s="28">
        <f>IF(A70&lt;&gt;0,INDEX(#REF!,MATCH(A70,#REF!,0),8),0)</f>
        <v>0</v>
      </c>
    </row>
    <row r="71" spans="1:22" s="16" customFormat="1">
      <c r="C71" s="91" t="s">
        <v>20</v>
      </c>
      <c r="D71" s="92" t="s">
        <v>143</v>
      </c>
      <c r="E71" s="92"/>
      <c r="F71" s="85"/>
      <c r="G71" s="85"/>
      <c r="H71" s="93">
        <v>43732</v>
      </c>
      <c r="I71" s="74" t="s">
        <v>963</v>
      </c>
      <c r="J71" s="74" t="s">
        <v>1518</v>
      </c>
      <c r="K71" s="74" t="s">
        <v>1049</v>
      </c>
      <c r="L71" s="108" t="s">
        <v>1274</v>
      </c>
      <c r="M71" s="54" t="s">
        <v>144</v>
      </c>
      <c r="N71" s="8">
        <v>3778.31</v>
      </c>
      <c r="O71" s="49">
        <v>3778.31</v>
      </c>
      <c r="P71" s="49">
        <v>3778.31</v>
      </c>
      <c r="Q71" s="17">
        <f t="shared" si="0"/>
        <v>0</v>
      </c>
      <c r="R71" s="17"/>
      <c r="S71" s="92" t="s">
        <v>143</v>
      </c>
      <c r="T71" s="28">
        <f>IF(A71&lt;&gt;0,INDEX(#REF!,MATCH(A71,#REF!,0),10),0)</f>
        <v>0</v>
      </c>
      <c r="U71" s="30">
        <f>IF(A71&lt;&gt;0,INDEX(#REF!,MATCH(A71,#REF!,0),10),0)</f>
        <v>0</v>
      </c>
      <c r="V71" s="28">
        <f>IF(A71&lt;&gt;0,INDEX(#REF!,MATCH(A71,#REF!,0),8),0)</f>
        <v>0</v>
      </c>
    </row>
    <row r="72" spans="1:22" s="16" customFormat="1">
      <c r="C72" s="91" t="s">
        <v>20</v>
      </c>
      <c r="D72" s="92" t="s">
        <v>145</v>
      </c>
      <c r="E72" s="92"/>
      <c r="F72" s="85"/>
      <c r="G72" s="85"/>
      <c r="H72" s="93">
        <v>43804</v>
      </c>
      <c r="I72" s="74" t="s">
        <v>851</v>
      </c>
      <c r="J72" s="74" t="s">
        <v>1519</v>
      </c>
      <c r="K72" s="74" t="s">
        <v>1050</v>
      </c>
      <c r="L72" s="108" t="s">
        <v>1275</v>
      </c>
      <c r="M72" s="18" t="s">
        <v>146</v>
      </c>
      <c r="N72" s="8">
        <v>8010.99</v>
      </c>
      <c r="O72" s="49">
        <v>8010.99</v>
      </c>
      <c r="P72" s="49">
        <v>8010.99</v>
      </c>
      <c r="Q72" s="17">
        <f t="shared" ref="Q72:Q134" si="1">O72-P72</f>
        <v>0</v>
      </c>
      <c r="R72" s="17"/>
      <c r="S72" s="92" t="s">
        <v>145</v>
      </c>
      <c r="T72" s="28">
        <f>IF(A72&lt;&gt;0,INDEX(#REF!,MATCH(A72,#REF!,0),10),0)</f>
        <v>0</v>
      </c>
      <c r="U72" s="30">
        <f>IF(A72&lt;&gt;0,INDEX(#REF!,MATCH(A72,#REF!,0),10),0)</f>
        <v>0</v>
      </c>
      <c r="V72" s="28">
        <f>IF(A72&lt;&gt;0,INDEX(#REF!,MATCH(A72,#REF!,0),8),0)</f>
        <v>0</v>
      </c>
    </row>
    <row r="73" spans="1:22" s="16" customFormat="1" ht="24.75" customHeight="1">
      <c r="C73" s="85"/>
      <c r="D73" s="85"/>
      <c r="E73" s="94" t="s">
        <v>707</v>
      </c>
      <c r="F73" s="94"/>
      <c r="G73" s="94"/>
      <c r="H73" s="95"/>
      <c r="I73" s="74"/>
      <c r="J73" s="74"/>
      <c r="K73" s="74" t="s">
        <v>1011</v>
      </c>
      <c r="L73" s="108"/>
      <c r="M73" s="15"/>
      <c r="N73" s="9">
        <f>SUBTOTAL(9,N67:N72)</f>
        <v>25496.050000000003</v>
      </c>
      <c r="O73" s="51">
        <f>SUBTOTAL(9,O67:O72)</f>
        <v>25496.050000000003</v>
      </c>
      <c r="P73" s="51">
        <f>SUBTOTAL(9,P67:P72)</f>
        <v>25496.050000000003</v>
      </c>
      <c r="Q73" s="17">
        <f t="shared" si="1"/>
        <v>0</v>
      </c>
      <c r="R73" s="17"/>
      <c r="S73" s="85"/>
      <c r="T73" s="28">
        <f>IF(A73&lt;&gt;0,INDEX(#REF!,MATCH(A73,#REF!,0),10),0)</f>
        <v>0</v>
      </c>
      <c r="U73" s="30">
        <f>IF(A73&lt;&gt;0,INDEX(#REF!,MATCH(A73,#REF!,0),10),0)</f>
        <v>0</v>
      </c>
      <c r="V73" s="28">
        <f>IF(A73&lt;&gt;0,INDEX(#REF!,MATCH(A73,#REF!,0),8),0)</f>
        <v>0</v>
      </c>
    </row>
    <row r="74" spans="1:22" s="16" customFormat="1">
      <c r="A74" s="14" t="s">
        <v>147</v>
      </c>
      <c r="B74" s="18" t="s">
        <v>148</v>
      </c>
      <c r="C74" s="91" t="s">
        <v>20</v>
      </c>
      <c r="D74" s="92" t="s">
        <v>149</v>
      </c>
      <c r="E74" s="92"/>
      <c r="F74" s="85"/>
      <c r="G74" s="85"/>
      <c r="H74" s="93">
        <v>43507</v>
      </c>
      <c r="I74" s="74" t="s">
        <v>1230</v>
      </c>
      <c r="J74" s="74" t="s">
        <v>1520</v>
      </c>
      <c r="K74" s="74" t="s">
        <v>1216</v>
      </c>
      <c r="L74" s="108" t="s">
        <v>1380</v>
      </c>
      <c r="M74" s="54" t="s">
        <v>150</v>
      </c>
      <c r="N74" s="8">
        <v>22995</v>
      </c>
      <c r="O74" s="49">
        <v>22995</v>
      </c>
      <c r="P74" s="49">
        <v>22995</v>
      </c>
      <c r="Q74" s="17">
        <f t="shared" si="1"/>
        <v>0</v>
      </c>
      <c r="R74" s="17"/>
      <c r="S74" s="92" t="s">
        <v>149</v>
      </c>
      <c r="T74" s="28" t="e">
        <f>IF(A74&lt;&gt;0,INDEX(#REF!,MATCH(A74,#REF!,0),10),0)</f>
        <v>#REF!</v>
      </c>
      <c r="U74" s="30" t="e">
        <f>IF(A74&lt;&gt;0,INDEX(#REF!,MATCH(A74,#REF!,0),10),0)</f>
        <v>#REF!</v>
      </c>
      <c r="V74" s="28" t="e">
        <f>IF(A74&lt;&gt;0,INDEX(#REF!,MATCH(A74,#REF!,0),8),0)</f>
        <v>#REF!</v>
      </c>
    </row>
    <row r="75" spans="1:22" s="16" customFormat="1">
      <c r="C75" s="91" t="s">
        <v>20</v>
      </c>
      <c r="D75" s="92" t="s">
        <v>151</v>
      </c>
      <c r="E75" s="92"/>
      <c r="F75" s="85"/>
      <c r="G75" s="85"/>
      <c r="H75" s="93">
        <v>43541</v>
      </c>
      <c r="I75" s="74" t="s">
        <v>1378</v>
      </c>
      <c r="J75" s="74" t="s">
        <v>1521</v>
      </c>
      <c r="K75" s="74" t="s">
        <v>1376</v>
      </c>
      <c r="L75" s="108" t="s">
        <v>1381</v>
      </c>
      <c r="M75" s="54" t="s">
        <v>152</v>
      </c>
      <c r="N75" s="8">
        <v>22995</v>
      </c>
      <c r="O75" s="49">
        <v>22995</v>
      </c>
      <c r="P75" s="49">
        <v>22995</v>
      </c>
      <c r="Q75" s="17">
        <f t="shared" si="1"/>
        <v>0</v>
      </c>
      <c r="R75" s="17"/>
      <c r="S75" s="92" t="s">
        <v>151</v>
      </c>
      <c r="T75" s="28">
        <f>IF(A75&lt;&gt;0,INDEX(#REF!,MATCH(A75,#REF!,0),10),0)</f>
        <v>0</v>
      </c>
      <c r="U75" s="30">
        <f>IF(A75&lt;&gt;0,INDEX(#REF!,MATCH(A75,#REF!,0),10),0)</f>
        <v>0</v>
      </c>
      <c r="V75" s="28">
        <f>IF(A75&lt;&gt;0,INDEX(#REF!,MATCH(A75,#REF!,0),8),0)</f>
        <v>0</v>
      </c>
    </row>
    <row r="76" spans="1:22" s="16" customFormat="1">
      <c r="C76" s="91" t="s">
        <v>20</v>
      </c>
      <c r="D76" s="92" t="s">
        <v>153</v>
      </c>
      <c r="E76" s="92"/>
      <c r="F76" s="85"/>
      <c r="G76" s="85"/>
      <c r="H76" s="93">
        <v>43616</v>
      </c>
      <c r="I76" s="74" t="s">
        <v>1379</v>
      </c>
      <c r="J76" s="74" t="s">
        <v>1522</v>
      </c>
      <c r="K76" s="74" t="s">
        <v>1377</v>
      </c>
      <c r="L76" s="108" t="s">
        <v>1382</v>
      </c>
      <c r="M76" s="54" t="s">
        <v>154</v>
      </c>
      <c r="N76" s="8">
        <v>5748.75</v>
      </c>
      <c r="O76" s="49">
        <v>5748.75</v>
      </c>
      <c r="P76" s="49">
        <v>5748.75</v>
      </c>
      <c r="Q76" s="17">
        <f t="shared" si="1"/>
        <v>0</v>
      </c>
      <c r="R76" s="17"/>
      <c r="S76" s="92" t="s">
        <v>153</v>
      </c>
      <c r="T76" s="28">
        <f>IF(A76&lt;&gt;0,INDEX(#REF!,MATCH(A76,#REF!,0),10),0)</f>
        <v>0</v>
      </c>
      <c r="U76" s="30">
        <f>IF(A76&lt;&gt;0,INDEX(#REF!,MATCH(A76,#REF!,0),10),0)</f>
        <v>0</v>
      </c>
      <c r="V76" s="28">
        <f>IF(A76&lt;&gt;0,INDEX(#REF!,MATCH(A76,#REF!,0),8),0)</f>
        <v>0</v>
      </c>
    </row>
    <row r="77" spans="1:22" s="16" customFormat="1" ht="24.75" customHeight="1">
      <c r="C77" s="85"/>
      <c r="D77" s="85"/>
      <c r="E77" s="94" t="s">
        <v>708</v>
      </c>
      <c r="F77" s="94"/>
      <c r="G77" s="94"/>
      <c r="H77" s="95"/>
      <c r="I77" s="74"/>
      <c r="J77" s="74"/>
      <c r="K77" s="74" t="s">
        <v>1011</v>
      </c>
      <c r="L77" s="108"/>
      <c r="M77" s="15"/>
      <c r="N77" s="9">
        <f>SUBTOTAL(9,N74:N76)</f>
        <v>51738.75</v>
      </c>
      <c r="O77" s="51">
        <f>SUBTOTAL(9,O74:O76)</f>
        <v>51738.75</v>
      </c>
      <c r="P77" s="51">
        <f>SUBTOTAL(9,P74:P76)</f>
        <v>51738.75</v>
      </c>
      <c r="Q77" s="17">
        <f t="shared" si="1"/>
        <v>0</v>
      </c>
      <c r="R77" s="17"/>
      <c r="S77" s="85"/>
      <c r="T77" s="28">
        <f>IF(A77&lt;&gt;0,INDEX(#REF!,MATCH(A77,#REF!,0),10),0)</f>
        <v>0</v>
      </c>
      <c r="U77" s="30">
        <f>IF(A77&lt;&gt;0,INDEX(#REF!,MATCH(A77,#REF!,0),10),0)</f>
        <v>0</v>
      </c>
      <c r="V77" s="28">
        <f>IF(A77&lt;&gt;0,INDEX(#REF!,MATCH(A77,#REF!,0),8),0)</f>
        <v>0</v>
      </c>
    </row>
    <row r="78" spans="1:22" s="16" customFormat="1">
      <c r="A78" s="14" t="s">
        <v>155</v>
      </c>
      <c r="B78" s="43" t="s">
        <v>156</v>
      </c>
      <c r="C78" s="91" t="s">
        <v>15</v>
      </c>
      <c r="D78" s="92" t="s">
        <v>157</v>
      </c>
      <c r="E78" s="92"/>
      <c r="F78" s="92" t="s">
        <v>19</v>
      </c>
      <c r="G78" s="85"/>
      <c r="H78" s="93">
        <v>43495</v>
      </c>
      <c r="I78" s="74" t="s">
        <v>966</v>
      </c>
      <c r="J78" s="74" t="s">
        <v>1523</v>
      </c>
      <c r="K78" s="74" t="s">
        <v>1051</v>
      </c>
      <c r="L78" s="108" t="s">
        <v>1276</v>
      </c>
      <c r="M78" s="54" t="s">
        <v>821</v>
      </c>
      <c r="N78" s="8">
        <v>14173.49</v>
      </c>
      <c r="O78" s="49">
        <v>14173.49</v>
      </c>
      <c r="P78" s="49">
        <v>14173.48</v>
      </c>
      <c r="Q78" s="17">
        <f t="shared" si="1"/>
        <v>1.0000000000218279E-2</v>
      </c>
      <c r="R78" s="17"/>
      <c r="S78" s="92" t="s">
        <v>157</v>
      </c>
      <c r="T78" s="28" t="e">
        <f>IF(A78&lt;&gt;0,INDEX(#REF!,MATCH(A78,#REF!,0),10),0)</f>
        <v>#REF!</v>
      </c>
      <c r="U78" s="30" t="e">
        <f>IF(A78&lt;&gt;0,INDEX(#REF!,MATCH(A78,#REF!,0),10),0)</f>
        <v>#REF!</v>
      </c>
      <c r="V78" s="28" t="e">
        <f>IF(A78&lt;&gt;0,INDEX(#REF!,MATCH(A78,#REF!,0),8),0)</f>
        <v>#REF!</v>
      </c>
    </row>
    <row r="79" spans="1:22" s="16" customFormat="1">
      <c r="C79" s="91" t="s">
        <v>15</v>
      </c>
      <c r="D79" s="92" t="s">
        <v>158</v>
      </c>
      <c r="E79" s="92"/>
      <c r="F79" s="92" t="s">
        <v>19</v>
      </c>
      <c r="G79" s="85"/>
      <c r="H79" s="93">
        <v>43521</v>
      </c>
      <c r="I79" s="74" t="s">
        <v>965</v>
      </c>
      <c r="J79" s="74" t="s">
        <v>1524</v>
      </c>
      <c r="K79" s="74" t="s">
        <v>1052</v>
      </c>
      <c r="L79" s="108" t="s">
        <v>1383</v>
      </c>
      <c r="M79" s="53" t="s">
        <v>159</v>
      </c>
      <c r="N79" s="8">
        <v>3511.34</v>
      </c>
      <c r="O79" s="49">
        <v>3511.34</v>
      </c>
      <c r="P79" s="49">
        <v>3511.34</v>
      </c>
      <c r="Q79" s="17">
        <f t="shared" si="1"/>
        <v>0</v>
      </c>
      <c r="R79" s="17"/>
      <c r="S79" s="92" t="s">
        <v>158</v>
      </c>
      <c r="T79" s="28">
        <f>IF(A79&lt;&gt;0,INDEX(#REF!,MATCH(A79,#REF!,0),10),0)</f>
        <v>0</v>
      </c>
      <c r="U79" s="30">
        <f>IF(A79&lt;&gt;0,INDEX(#REF!,MATCH(A79,#REF!,0),10),0)</f>
        <v>0</v>
      </c>
      <c r="V79" s="28">
        <f>IF(A79&lt;&gt;0,INDEX(#REF!,MATCH(A79,#REF!,0),8),0)</f>
        <v>0</v>
      </c>
    </row>
    <row r="80" spans="1:22" s="16" customFormat="1">
      <c r="C80" s="91" t="s">
        <v>15</v>
      </c>
      <c r="D80" s="92" t="s">
        <v>160</v>
      </c>
      <c r="E80" s="92"/>
      <c r="F80" s="92" t="s">
        <v>19</v>
      </c>
      <c r="G80" s="85"/>
      <c r="H80" s="93">
        <v>43556</v>
      </c>
      <c r="I80" s="74" t="s">
        <v>964</v>
      </c>
      <c r="J80" s="74" t="s">
        <v>1525</v>
      </c>
      <c r="K80" s="74" t="s">
        <v>1053</v>
      </c>
      <c r="L80" s="108" t="s">
        <v>1277</v>
      </c>
      <c r="M80" s="54" t="s">
        <v>161</v>
      </c>
      <c r="N80" s="8">
        <v>13975.630000000001</v>
      </c>
      <c r="O80" s="49">
        <v>13975.630000000001</v>
      </c>
      <c r="P80" s="49">
        <v>13975.630000000001</v>
      </c>
      <c r="Q80" s="17">
        <f t="shared" si="1"/>
        <v>0</v>
      </c>
      <c r="R80" s="17"/>
      <c r="S80" s="92" t="s">
        <v>160</v>
      </c>
      <c r="T80" s="28">
        <f>IF(A80&lt;&gt;0,INDEX(#REF!,MATCH(A80,#REF!,0),10),0)</f>
        <v>0</v>
      </c>
      <c r="U80" s="30">
        <f>IF(A80&lt;&gt;0,INDEX(#REF!,MATCH(A80,#REF!,0),10),0)</f>
        <v>0</v>
      </c>
      <c r="V80" s="28">
        <f>IF(A80&lt;&gt;0,INDEX(#REF!,MATCH(A80,#REF!,0),8),0)</f>
        <v>0</v>
      </c>
    </row>
    <row r="81" spans="1:23" s="16" customFormat="1">
      <c r="C81" s="91" t="s">
        <v>15</v>
      </c>
      <c r="D81" s="92" t="s">
        <v>162</v>
      </c>
      <c r="E81" s="92"/>
      <c r="F81" s="92" t="s">
        <v>19</v>
      </c>
      <c r="G81" s="85"/>
      <c r="H81" s="93">
        <v>43570</v>
      </c>
      <c r="I81" s="74" t="s">
        <v>852</v>
      </c>
      <c r="J81" s="74" t="s">
        <v>1526</v>
      </c>
      <c r="K81" s="74" t="s">
        <v>1054</v>
      </c>
      <c r="L81" s="108" t="s">
        <v>1384</v>
      </c>
      <c r="M81" s="46" t="s">
        <v>163</v>
      </c>
      <c r="N81" s="8">
        <v>5426.25</v>
      </c>
      <c r="O81" s="49">
        <v>5426.25</v>
      </c>
      <c r="P81" s="49">
        <v>5426.25</v>
      </c>
      <c r="Q81" s="17">
        <f t="shared" si="1"/>
        <v>0</v>
      </c>
      <c r="R81" s="17"/>
      <c r="S81" s="92" t="s">
        <v>162</v>
      </c>
      <c r="T81" s="28">
        <f>IF(A81&lt;&gt;0,INDEX(#REF!,MATCH(A81,#REF!,0),10),0)</f>
        <v>0</v>
      </c>
      <c r="U81" s="30">
        <f>IF(A81&lt;&gt;0,INDEX(#REF!,MATCH(A81,#REF!,0),10),0)</f>
        <v>0</v>
      </c>
      <c r="V81" s="28">
        <f>IF(A81&lt;&gt;0,INDEX(#REF!,MATCH(A81,#REF!,0),8),0)</f>
        <v>0</v>
      </c>
    </row>
    <row r="82" spans="1:23" s="16" customFormat="1">
      <c r="C82" s="91" t="s">
        <v>15</v>
      </c>
      <c r="D82" s="92" t="s">
        <v>164</v>
      </c>
      <c r="E82" s="92"/>
      <c r="F82" s="92" t="s">
        <v>19</v>
      </c>
      <c r="G82" s="85"/>
      <c r="H82" s="93">
        <v>43588</v>
      </c>
      <c r="I82" s="74" t="s">
        <v>964</v>
      </c>
      <c r="J82" s="74" t="s">
        <v>1525</v>
      </c>
      <c r="K82" s="74" t="s">
        <v>1053</v>
      </c>
      <c r="L82" s="108" t="s">
        <v>1277</v>
      </c>
      <c r="M82" s="54" t="s">
        <v>165</v>
      </c>
      <c r="N82" s="8">
        <v>2395.3000000000002</v>
      </c>
      <c r="O82" s="49">
        <v>2395.3000000000002</v>
      </c>
      <c r="P82" s="49">
        <v>2395.3000000000002</v>
      </c>
      <c r="Q82" s="17">
        <f t="shared" si="1"/>
        <v>0</v>
      </c>
      <c r="R82" s="17"/>
      <c r="S82" s="92" t="s">
        <v>164</v>
      </c>
      <c r="T82" s="28">
        <f>IF(A82&lt;&gt;0,INDEX(#REF!,MATCH(A82,#REF!,0),10),0)</f>
        <v>0</v>
      </c>
      <c r="U82" s="30">
        <f>IF(A82&lt;&gt;0,INDEX(#REF!,MATCH(A82,#REF!,0),10),0)</f>
        <v>0</v>
      </c>
      <c r="V82" s="28">
        <f>IF(A82&lt;&gt;0,INDEX(#REF!,MATCH(A82,#REF!,0),8),0)</f>
        <v>0</v>
      </c>
    </row>
    <row r="83" spans="1:23" s="16" customFormat="1">
      <c r="C83" s="91" t="s">
        <v>15</v>
      </c>
      <c r="D83" s="92" t="s">
        <v>166</v>
      </c>
      <c r="E83" s="92"/>
      <c r="F83" s="92" t="s">
        <v>19</v>
      </c>
      <c r="G83" s="85"/>
      <c r="H83" s="93">
        <v>43592</v>
      </c>
      <c r="I83" s="74" t="s">
        <v>967</v>
      </c>
      <c r="J83" s="74" t="s">
        <v>1527</v>
      </c>
      <c r="K83" s="74" t="s">
        <v>1055</v>
      </c>
      <c r="L83" s="108" t="s">
        <v>1278</v>
      </c>
      <c r="M83" s="53" t="s">
        <v>167</v>
      </c>
      <c r="N83" s="8">
        <v>15006.39</v>
      </c>
      <c r="O83" s="49">
        <v>15006.39</v>
      </c>
      <c r="P83" s="49">
        <v>14925.91</v>
      </c>
      <c r="Q83" s="17">
        <f t="shared" si="1"/>
        <v>80.479999999999563</v>
      </c>
      <c r="R83" s="17"/>
      <c r="S83" s="92" t="s">
        <v>166</v>
      </c>
      <c r="T83" s="28">
        <f>IF(A83&lt;&gt;0,INDEX(#REF!,MATCH(A83,#REF!,0),10),0)</f>
        <v>0</v>
      </c>
      <c r="U83" s="30">
        <f>IF(A83&lt;&gt;0,INDEX(#REF!,MATCH(A83,#REF!,0),10),0)</f>
        <v>0</v>
      </c>
      <c r="V83" s="28">
        <f>IF(A83&lt;&gt;0,INDEX(#REF!,MATCH(A83,#REF!,0),8),0)</f>
        <v>0</v>
      </c>
    </row>
    <row r="84" spans="1:23" s="16" customFormat="1">
      <c r="C84" s="91" t="s">
        <v>15</v>
      </c>
      <c r="D84" s="92" t="s">
        <v>168</v>
      </c>
      <c r="E84" s="92"/>
      <c r="F84" s="92" t="s">
        <v>19</v>
      </c>
      <c r="G84" s="85"/>
      <c r="H84" s="93">
        <v>43629</v>
      </c>
      <c r="I84" s="74" t="s">
        <v>968</v>
      </c>
      <c r="J84" s="74" t="s">
        <v>1528</v>
      </c>
      <c r="K84" s="74" t="s">
        <v>1056</v>
      </c>
      <c r="L84" s="108" t="s">
        <v>1279</v>
      </c>
      <c r="M84" s="54" t="s">
        <v>169</v>
      </c>
      <c r="N84" s="8">
        <v>6848.9000000000005</v>
      </c>
      <c r="O84" s="49">
        <v>6848.9000000000005</v>
      </c>
      <c r="P84" s="49">
        <v>6848.9000000000005</v>
      </c>
      <c r="Q84" s="17">
        <f t="shared" si="1"/>
        <v>0</v>
      </c>
      <c r="R84" s="17"/>
      <c r="S84" s="92" t="s">
        <v>168</v>
      </c>
      <c r="T84" s="28">
        <f>IF(A84&lt;&gt;0,INDEX(#REF!,MATCH(A84,#REF!,0),10),0)</f>
        <v>0</v>
      </c>
      <c r="U84" s="30">
        <f>IF(A84&lt;&gt;0,INDEX(#REF!,MATCH(A84,#REF!,0),10),0)</f>
        <v>0</v>
      </c>
      <c r="V84" s="28">
        <f>IF(A84&lt;&gt;0,INDEX(#REF!,MATCH(A84,#REF!,0),8),0)</f>
        <v>0</v>
      </c>
    </row>
    <row r="85" spans="1:23" s="16" customFormat="1" ht="24.75" customHeight="1">
      <c r="C85" s="85"/>
      <c r="D85" s="85"/>
      <c r="E85" s="94" t="s">
        <v>709</v>
      </c>
      <c r="F85" s="94"/>
      <c r="G85" s="94"/>
      <c r="H85" s="95"/>
      <c r="I85" s="74"/>
      <c r="J85" s="74"/>
      <c r="K85" s="74" t="s">
        <v>1011</v>
      </c>
      <c r="L85" s="108"/>
      <c r="M85" s="15"/>
      <c r="N85" s="9">
        <f>SUBTOTAL(9,N78:N84)</f>
        <v>61337.30000000001</v>
      </c>
      <c r="O85" s="51">
        <f>SUBTOTAL(9,O78:O84)</f>
        <v>61337.30000000001</v>
      </c>
      <c r="P85" s="51">
        <f>SUBTOTAL(9,P78:P84)</f>
        <v>61256.810000000005</v>
      </c>
      <c r="Q85" s="17">
        <f t="shared" si="1"/>
        <v>80.490000000005239</v>
      </c>
      <c r="R85" s="17"/>
      <c r="S85" s="85"/>
      <c r="T85" s="28">
        <f>IF(A85&lt;&gt;0,INDEX(#REF!,MATCH(A85,#REF!,0),10),0)</f>
        <v>0</v>
      </c>
      <c r="U85" s="30">
        <f>IF(A85&lt;&gt;0,INDEX(#REF!,MATCH(A85,#REF!,0),10),0)</f>
        <v>0</v>
      </c>
      <c r="V85" s="28">
        <f>IF(A85&lt;&gt;0,INDEX(#REF!,MATCH(A85,#REF!,0),8),0)</f>
        <v>0</v>
      </c>
    </row>
    <row r="86" spans="1:23" s="16" customFormat="1">
      <c r="A86" s="14" t="s">
        <v>170</v>
      </c>
      <c r="B86" s="43" t="s">
        <v>171</v>
      </c>
      <c r="C86" s="91" t="s">
        <v>15</v>
      </c>
      <c r="D86" s="92" t="s">
        <v>172</v>
      </c>
      <c r="E86" s="92"/>
      <c r="F86" s="92" t="s">
        <v>19</v>
      </c>
      <c r="G86" s="85"/>
      <c r="H86" s="93">
        <v>43472</v>
      </c>
      <c r="I86" s="74" t="s">
        <v>969</v>
      </c>
      <c r="J86" s="74" t="s">
        <v>1529</v>
      </c>
      <c r="K86" s="74" t="s">
        <v>1057</v>
      </c>
      <c r="L86" s="108" t="s">
        <v>1385</v>
      </c>
      <c r="M86" s="53" t="s">
        <v>173</v>
      </c>
      <c r="N86" s="8">
        <v>34779.94</v>
      </c>
      <c r="O86" s="49">
        <v>34779.94</v>
      </c>
      <c r="P86" s="49">
        <v>33917.629999999997</v>
      </c>
      <c r="Q86" s="17">
        <f t="shared" si="1"/>
        <v>862.31000000000495</v>
      </c>
      <c r="R86" s="17"/>
      <c r="S86" s="92" t="s">
        <v>172</v>
      </c>
      <c r="T86" s="28" t="e">
        <f>IF(A86&lt;&gt;0,INDEX(#REF!,MATCH(A86,#REF!,0),10),0)</f>
        <v>#REF!</v>
      </c>
      <c r="U86" s="30" t="e">
        <f>IF(A86&lt;&gt;0,INDEX(#REF!,MATCH(A86,#REF!,0),10),0)</f>
        <v>#REF!</v>
      </c>
      <c r="V86" s="28" t="e">
        <f>IF(A86&lt;&gt;0,INDEX(#REF!,MATCH(A86,#REF!,0),8),0)</f>
        <v>#REF!</v>
      </c>
      <c r="W86" s="27" t="s">
        <v>801</v>
      </c>
    </row>
    <row r="87" spans="1:23" s="16" customFormat="1">
      <c r="C87" s="91" t="s">
        <v>20</v>
      </c>
      <c r="D87" s="92" t="s">
        <v>174</v>
      </c>
      <c r="E87" s="92"/>
      <c r="F87" s="85"/>
      <c r="G87" s="85"/>
      <c r="H87" s="93">
        <v>43650</v>
      </c>
      <c r="I87" s="74" t="s">
        <v>970</v>
      </c>
      <c r="J87" s="74" t="s">
        <v>1530</v>
      </c>
      <c r="K87" s="74" t="s">
        <v>1058</v>
      </c>
      <c r="L87" s="108" t="s">
        <v>1386</v>
      </c>
      <c r="M87" s="53" t="s">
        <v>175</v>
      </c>
      <c r="N87" s="8">
        <v>4024.13</v>
      </c>
      <c r="O87" s="49">
        <v>4024.13</v>
      </c>
      <c r="P87" s="49">
        <v>4024.13</v>
      </c>
      <c r="Q87" s="17">
        <f t="shared" si="1"/>
        <v>0</v>
      </c>
      <c r="R87" s="17"/>
      <c r="S87" s="92" t="s">
        <v>174</v>
      </c>
      <c r="T87" s="28">
        <f>IF(A87&lt;&gt;0,INDEX(#REF!,MATCH(A87,#REF!,0),10),0)</f>
        <v>0</v>
      </c>
      <c r="U87" s="30">
        <f>IF(A87&lt;&gt;0,INDEX(#REF!,MATCH(A87,#REF!,0),10),0)</f>
        <v>0</v>
      </c>
      <c r="V87" s="28">
        <f>IF(A87&lt;&gt;0,INDEX(#REF!,MATCH(A87,#REF!,0),8),0)</f>
        <v>0</v>
      </c>
      <c r="W87" s="27" t="s">
        <v>802</v>
      </c>
    </row>
    <row r="88" spans="1:23" s="16" customFormat="1" ht="24.75" customHeight="1">
      <c r="C88" s="85"/>
      <c r="D88" s="85"/>
      <c r="E88" s="94" t="s">
        <v>710</v>
      </c>
      <c r="F88" s="94"/>
      <c r="G88" s="94"/>
      <c r="H88" s="95"/>
      <c r="I88" s="74"/>
      <c r="J88" s="74"/>
      <c r="K88" s="74" t="s">
        <v>1011</v>
      </c>
      <c r="L88" s="108"/>
      <c r="M88" s="15"/>
      <c r="N88" s="9">
        <f>SUBTOTAL(9,N86:N87)</f>
        <v>38804.07</v>
      </c>
      <c r="O88" s="51">
        <f>SUBTOTAL(9,O86:O87)</f>
        <v>38804.07</v>
      </c>
      <c r="P88" s="51">
        <f>SUBTOTAL(9,P86:P87)</f>
        <v>37941.759999999995</v>
      </c>
      <c r="Q88" s="17">
        <f t="shared" si="1"/>
        <v>862.31000000000495</v>
      </c>
      <c r="R88" s="17"/>
      <c r="S88" s="85"/>
      <c r="T88" s="28">
        <f>IF(A88&lt;&gt;0,INDEX(#REF!,MATCH(A88,#REF!,0),10),0)</f>
        <v>0</v>
      </c>
      <c r="U88" s="30">
        <f>IF(A88&lt;&gt;0,INDEX(#REF!,MATCH(A88,#REF!,0),10),0)</f>
        <v>0</v>
      </c>
      <c r="V88" s="28">
        <f>IF(A88&lt;&gt;0,INDEX(#REF!,MATCH(A88,#REF!,0),8),0)</f>
        <v>0</v>
      </c>
    </row>
    <row r="89" spans="1:23" s="16" customFormat="1">
      <c r="A89" s="14" t="s">
        <v>176</v>
      </c>
      <c r="B89" s="43" t="s">
        <v>177</v>
      </c>
      <c r="C89" s="91" t="s">
        <v>15</v>
      </c>
      <c r="D89" s="92" t="s">
        <v>178</v>
      </c>
      <c r="E89" s="92"/>
      <c r="F89" s="92" t="s">
        <v>19</v>
      </c>
      <c r="G89" s="85"/>
      <c r="H89" s="93">
        <v>43500</v>
      </c>
      <c r="I89" s="74" t="s">
        <v>853</v>
      </c>
      <c r="J89" s="74" t="s">
        <v>1531</v>
      </c>
      <c r="K89" s="74" t="s">
        <v>1059</v>
      </c>
      <c r="L89" s="108" t="s">
        <v>1387</v>
      </c>
      <c r="M89" s="46" t="s">
        <v>179</v>
      </c>
      <c r="N89" s="8">
        <v>2362.7400000000002</v>
      </c>
      <c r="O89" s="49">
        <v>2362.7400000000002</v>
      </c>
      <c r="P89" s="49">
        <v>2362.7400000000002</v>
      </c>
      <c r="Q89" s="17">
        <f t="shared" si="1"/>
        <v>0</v>
      </c>
      <c r="R89" s="17"/>
      <c r="S89" s="92" t="s">
        <v>178</v>
      </c>
      <c r="T89" s="28" t="e">
        <f>IF(A89&lt;&gt;0,INDEX(#REF!,MATCH(A89,#REF!,0),10),0)</f>
        <v>#REF!</v>
      </c>
      <c r="U89" s="30" t="e">
        <f>IF(A89&lt;&gt;0,INDEX(#REF!,MATCH(A89,#REF!,0),10),0)</f>
        <v>#REF!</v>
      </c>
      <c r="V89" s="28" t="e">
        <f>IF(A89&lt;&gt;0,INDEX(#REF!,MATCH(A89,#REF!,0),8),0)</f>
        <v>#REF!</v>
      </c>
    </row>
    <row r="90" spans="1:23" s="16" customFormat="1">
      <c r="C90" s="91" t="s">
        <v>15</v>
      </c>
      <c r="D90" s="92" t="s">
        <v>180</v>
      </c>
      <c r="E90" s="92"/>
      <c r="F90" s="92" t="s">
        <v>19</v>
      </c>
      <c r="G90" s="85"/>
      <c r="H90" s="93">
        <v>43629</v>
      </c>
      <c r="I90" s="74" t="s">
        <v>854</v>
      </c>
      <c r="J90" s="74" t="s">
        <v>1532</v>
      </c>
      <c r="K90" s="74" t="s">
        <v>1060</v>
      </c>
      <c r="L90" s="108" t="s">
        <v>1280</v>
      </c>
      <c r="M90" s="46" t="s">
        <v>822</v>
      </c>
      <c r="N90" s="8">
        <v>3840.17</v>
      </c>
      <c r="O90" s="49">
        <v>3840.17</v>
      </c>
      <c r="P90" s="49">
        <v>3840.17</v>
      </c>
      <c r="Q90" s="17">
        <f t="shared" si="1"/>
        <v>0</v>
      </c>
      <c r="R90" s="17"/>
      <c r="S90" s="92" t="s">
        <v>180</v>
      </c>
      <c r="T90" s="28">
        <f>IF(A90&lt;&gt;0,INDEX(#REF!,MATCH(A90,#REF!,0),10),0)</f>
        <v>0</v>
      </c>
      <c r="U90" s="30">
        <f>IF(A90&lt;&gt;0,INDEX(#REF!,MATCH(A90,#REF!,0),10),0)</f>
        <v>0</v>
      </c>
      <c r="V90" s="28">
        <f>IF(A90&lt;&gt;0,INDEX(#REF!,MATCH(A90,#REF!,0),8),0)</f>
        <v>0</v>
      </c>
    </row>
    <row r="91" spans="1:23" s="16" customFormat="1">
      <c r="C91" s="91" t="s">
        <v>15</v>
      </c>
      <c r="D91" s="92" t="s">
        <v>181</v>
      </c>
      <c r="E91" s="92"/>
      <c r="F91" s="92" t="s">
        <v>19</v>
      </c>
      <c r="G91" s="85"/>
      <c r="H91" s="93">
        <v>43712</v>
      </c>
      <c r="I91" s="74" t="s">
        <v>855</v>
      </c>
      <c r="J91" s="74" t="s">
        <v>1533</v>
      </c>
      <c r="K91" s="74" t="s">
        <v>1061</v>
      </c>
      <c r="L91" s="108" t="s">
        <v>1281</v>
      </c>
      <c r="M91" s="18" t="s">
        <v>823</v>
      </c>
      <c r="N91" s="8">
        <v>25082.95</v>
      </c>
      <c r="O91" s="49">
        <v>25082.95</v>
      </c>
      <c r="P91" s="49">
        <v>25081.95</v>
      </c>
      <c r="Q91" s="17">
        <f t="shared" si="1"/>
        <v>1</v>
      </c>
      <c r="R91" s="17"/>
      <c r="S91" s="92" t="s">
        <v>181</v>
      </c>
      <c r="T91" s="28">
        <f>IF(A91&lt;&gt;0,INDEX(#REF!,MATCH(A91,#REF!,0),10),0)</f>
        <v>0</v>
      </c>
      <c r="U91" s="30">
        <f>IF(A91&lt;&gt;0,INDEX(#REF!,MATCH(A91,#REF!,0),10),0)</f>
        <v>0</v>
      </c>
      <c r="V91" s="28">
        <f>IF(A91&lt;&gt;0,INDEX(#REF!,MATCH(A91,#REF!,0),8),0)</f>
        <v>0</v>
      </c>
    </row>
    <row r="92" spans="1:23" s="16" customFormat="1" ht="15">
      <c r="C92" s="91" t="s">
        <v>15</v>
      </c>
      <c r="D92" s="92" t="s">
        <v>182</v>
      </c>
      <c r="E92" s="92"/>
      <c r="F92" s="92" t="s">
        <v>17</v>
      </c>
      <c r="G92" s="85"/>
      <c r="H92" s="93">
        <v>43714</v>
      </c>
      <c r="I92" s="74" t="s">
        <v>183</v>
      </c>
      <c r="J92" s="74" t="s">
        <v>1534</v>
      </c>
      <c r="K92" s="74" t="s">
        <v>1206</v>
      </c>
      <c r="L92" s="108" t="s">
        <v>1452</v>
      </c>
      <c r="M92" s="54" t="s">
        <v>183</v>
      </c>
      <c r="N92" s="8">
        <v>2805.4</v>
      </c>
      <c r="O92" s="49">
        <v>2805.4</v>
      </c>
      <c r="P92" s="49">
        <v>1126.76</v>
      </c>
      <c r="Q92" s="115">
        <f t="shared" si="1"/>
        <v>1678.64</v>
      </c>
      <c r="R92" s="120"/>
      <c r="S92" s="92" t="s">
        <v>182</v>
      </c>
      <c r="T92" s="28">
        <f>IF(A92&lt;&gt;0,INDEX(#REF!,MATCH(A92,#REF!,0),10),0)</f>
        <v>0</v>
      </c>
      <c r="U92" s="30">
        <f>IF(A92&lt;&gt;0,INDEX(#REF!,MATCH(A92,#REF!,0),10),0)</f>
        <v>0</v>
      </c>
      <c r="V92" s="28">
        <f>IF(A92&lt;&gt;0,INDEX(#REF!,MATCH(A92,#REF!,0),8),0)</f>
        <v>0</v>
      </c>
    </row>
    <row r="93" spans="1:23" s="16" customFormat="1" ht="24.75" customHeight="1">
      <c r="C93" s="85"/>
      <c r="D93" s="85"/>
      <c r="E93" s="94" t="s">
        <v>711</v>
      </c>
      <c r="F93" s="94"/>
      <c r="G93" s="94"/>
      <c r="H93" s="95"/>
      <c r="I93" s="74"/>
      <c r="J93" s="74"/>
      <c r="K93" s="74" t="s">
        <v>1011</v>
      </c>
      <c r="L93" s="108"/>
      <c r="M93" s="15"/>
      <c r="N93" s="9">
        <f>SUBTOTAL(9,N89:N92)</f>
        <v>34091.26</v>
      </c>
      <c r="O93" s="51">
        <f>SUBTOTAL(9,O89:O92)</f>
        <v>34091.26</v>
      </c>
      <c r="P93" s="51">
        <f>SUBTOTAL(9,P89:P92)</f>
        <v>32411.62</v>
      </c>
      <c r="Q93" s="17">
        <f t="shared" si="1"/>
        <v>1679.6400000000031</v>
      </c>
      <c r="R93" s="17"/>
      <c r="S93" s="85"/>
      <c r="T93" s="28">
        <f>IF(A93&lt;&gt;0,INDEX(#REF!,MATCH(A93,#REF!,0),10),0)</f>
        <v>0</v>
      </c>
      <c r="U93" s="30">
        <f>IF(A93&lt;&gt;0,INDEX(#REF!,MATCH(A93,#REF!,0),10),0)</f>
        <v>0</v>
      </c>
      <c r="V93" s="28">
        <f>IF(A93&lt;&gt;0,INDEX(#REF!,MATCH(A93,#REF!,0),8),0)</f>
        <v>0</v>
      </c>
    </row>
    <row r="94" spans="1:23" s="16" customFormat="1">
      <c r="A94" s="14" t="s">
        <v>184</v>
      </c>
      <c r="B94" s="43" t="s">
        <v>185</v>
      </c>
      <c r="C94" s="91" t="s">
        <v>15</v>
      </c>
      <c r="D94" s="92" t="s">
        <v>186</v>
      </c>
      <c r="E94" s="92"/>
      <c r="F94" s="92" t="s">
        <v>19</v>
      </c>
      <c r="G94" s="85"/>
      <c r="H94" s="93">
        <v>43473</v>
      </c>
      <c r="I94" s="74" t="s">
        <v>787</v>
      </c>
      <c r="J94" s="74" t="s">
        <v>808</v>
      </c>
      <c r="K94" s="74" t="s">
        <v>1062</v>
      </c>
      <c r="L94" s="108" t="s">
        <v>1388</v>
      </c>
      <c r="M94" s="46" t="s">
        <v>187</v>
      </c>
      <c r="N94" s="8">
        <v>161892.34</v>
      </c>
      <c r="O94" s="49">
        <v>161892.34</v>
      </c>
      <c r="P94" s="49">
        <v>161892.34</v>
      </c>
      <c r="Q94" s="17">
        <f t="shared" si="1"/>
        <v>0</v>
      </c>
      <c r="R94" s="17"/>
      <c r="S94" s="92" t="s">
        <v>186</v>
      </c>
      <c r="T94" s="28" t="e">
        <f>IF(A94&lt;&gt;0,INDEX(#REF!,MATCH(A94,#REF!,0),10),0)</f>
        <v>#REF!</v>
      </c>
      <c r="U94" s="30" t="e">
        <f>IF(A94&lt;&gt;0,INDEX(#REF!,MATCH(A94,#REF!,0),10),0)</f>
        <v>#REF!</v>
      </c>
      <c r="V94" s="28" t="e">
        <f>IF(A94&lt;&gt;0,INDEX(#REF!,MATCH(A94,#REF!,0),8),0)</f>
        <v>#REF!</v>
      </c>
    </row>
    <row r="95" spans="1:23" s="16" customFormat="1" ht="24.75" customHeight="1">
      <c r="C95" s="85"/>
      <c r="D95" s="85"/>
      <c r="E95" s="94" t="s">
        <v>712</v>
      </c>
      <c r="F95" s="94"/>
      <c r="G95" s="94"/>
      <c r="H95" s="95"/>
      <c r="I95" s="74"/>
      <c r="J95" s="74"/>
      <c r="K95" s="74" t="s">
        <v>1011</v>
      </c>
      <c r="L95" s="108"/>
      <c r="M95" s="15"/>
      <c r="N95" s="9">
        <f>SUBTOTAL(9,N94)</f>
        <v>161892.34</v>
      </c>
      <c r="O95" s="51">
        <f>SUBTOTAL(9,O94)</f>
        <v>161892.34</v>
      </c>
      <c r="P95" s="51">
        <f>SUBTOTAL(9,P94)</f>
        <v>161892.34</v>
      </c>
      <c r="Q95" s="17">
        <f t="shared" si="1"/>
        <v>0</v>
      </c>
      <c r="R95" s="17"/>
      <c r="S95" s="85"/>
      <c r="T95" s="28">
        <f>IF(A95&lt;&gt;0,INDEX(#REF!,MATCH(A95,#REF!,0),10),0)</f>
        <v>0</v>
      </c>
      <c r="U95" s="30">
        <f>IF(A95&lt;&gt;0,INDEX(#REF!,MATCH(A95,#REF!,0),10),0)</f>
        <v>0</v>
      </c>
      <c r="V95" s="28">
        <f>IF(A95&lt;&gt;0,INDEX(#REF!,MATCH(A95,#REF!,0),8),0)</f>
        <v>0</v>
      </c>
    </row>
    <row r="96" spans="1:23" s="16" customFormat="1" ht="15">
      <c r="A96" s="14" t="s">
        <v>188</v>
      </c>
      <c r="B96" s="43" t="s">
        <v>189</v>
      </c>
      <c r="C96" s="91" t="s">
        <v>15</v>
      </c>
      <c r="D96" s="92" t="s">
        <v>190</v>
      </c>
      <c r="E96" s="92"/>
      <c r="F96" s="92" t="s">
        <v>17</v>
      </c>
      <c r="G96" s="85"/>
      <c r="H96" s="93">
        <v>43479</v>
      </c>
      <c r="I96" s="74" t="s">
        <v>856</v>
      </c>
      <c r="J96" s="74" t="s">
        <v>1535</v>
      </c>
      <c r="K96" s="74" t="s">
        <v>1063</v>
      </c>
      <c r="L96" s="108" t="s">
        <v>1389</v>
      </c>
      <c r="M96" s="18" t="s">
        <v>191</v>
      </c>
      <c r="N96" s="8">
        <v>160965</v>
      </c>
      <c r="O96" s="49">
        <v>160965</v>
      </c>
      <c r="P96" s="49">
        <v>139891.69</v>
      </c>
      <c r="Q96" s="115">
        <f t="shared" si="1"/>
        <v>21073.309999999998</v>
      </c>
      <c r="R96" s="119"/>
      <c r="S96" s="92" t="s">
        <v>190</v>
      </c>
      <c r="T96" s="28" t="e">
        <f>IF(A96&lt;&gt;0,INDEX(#REF!,MATCH(A96,#REF!,0),10),0)</f>
        <v>#REF!</v>
      </c>
      <c r="U96" s="30" t="e">
        <f>IF(A96&lt;&gt;0,INDEX(#REF!,MATCH(A96,#REF!,0),10),0)</f>
        <v>#REF!</v>
      </c>
      <c r="V96" s="28" t="e">
        <f>IF(A96&lt;&gt;0,INDEX(#REF!,MATCH(A96,#REF!,0),8),0)</f>
        <v>#REF!</v>
      </c>
    </row>
    <row r="97" spans="1:22" s="16" customFormat="1" ht="24.75" customHeight="1">
      <c r="C97" s="85"/>
      <c r="D97" s="85"/>
      <c r="E97" s="94" t="s">
        <v>713</v>
      </c>
      <c r="F97" s="94"/>
      <c r="G97" s="94"/>
      <c r="H97" s="95"/>
      <c r="I97" s="74"/>
      <c r="J97" s="74"/>
      <c r="K97" s="74" t="s">
        <v>1011</v>
      </c>
      <c r="L97" s="108"/>
      <c r="M97" s="15"/>
      <c r="N97" s="9">
        <f>SUBTOTAL(9,N96:N96)</f>
        <v>160965</v>
      </c>
      <c r="O97" s="51">
        <f>SUBTOTAL(9,O96:O96)</f>
        <v>160965</v>
      </c>
      <c r="P97" s="51">
        <f>SUBTOTAL(9,P96:P96)</f>
        <v>139891.69</v>
      </c>
      <c r="Q97" s="17">
        <f t="shared" si="1"/>
        <v>21073.309999999998</v>
      </c>
      <c r="R97" s="17"/>
      <c r="S97" s="85"/>
      <c r="T97" s="28">
        <f>IF(A97&lt;&gt;0,INDEX(#REF!,MATCH(A97,#REF!,0),10),0)</f>
        <v>0</v>
      </c>
      <c r="U97" s="30">
        <f>IF(A97&lt;&gt;0,INDEX(#REF!,MATCH(A97,#REF!,0),10),0)</f>
        <v>0</v>
      </c>
      <c r="V97" s="28">
        <f>IF(A97&lt;&gt;0,INDEX(#REF!,MATCH(A97,#REF!,0),8),0)</f>
        <v>0</v>
      </c>
    </row>
    <row r="98" spans="1:22" s="16" customFormat="1">
      <c r="A98" s="14" t="s">
        <v>192</v>
      </c>
      <c r="B98" s="43" t="s">
        <v>193</v>
      </c>
      <c r="C98" s="91" t="s">
        <v>15</v>
      </c>
      <c r="D98" s="92" t="s">
        <v>194</v>
      </c>
      <c r="E98" s="92"/>
      <c r="F98" s="92" t="s">
        <v>19</v>
      </c>
      <c r="G98" s="85"/>
      <c r="H98" s="93">
        <v>43525</v>
      </c>
      <c r="I98" s="74" t="s">
        <v>857</v>
      </c>
      <c r="J98" s="74" t="s">
        <v>1536</v>
      </c>
      <c r="K98" s="74" t="s">
        <v>1064</v>
      </c>
      <c r="L98" s="108" t="s">
        <v>1282</v>
      </c>
      <c r="M98" s="46" t="s">
        <v>195</v>
      </c>
      <c r="N98" s="8">
        <v>2859.43</v>
      </c>
      <c r="O98" s="49">
        <v>2859.43</v>
      </c>
      <c r="P98" s="49">
        <v>2859.42</v>
      </c>
      <c r="Q98" s="17">
        <f t="shared" si="1"/>
        <v>9.9999999997635314E-3</v>
      </c>
      <c r="R98" s="17"/>
      <c r="S98" s="92" t="s">
        <v>194</v>
      </c>
      <c r="T98" s="28" t="e">
        <f>IF(A98&lt;&gt;0,INDEX(#REF!,MATCH(A98,#REF!,0),10),0)</f>
        <v>#REF!</v>
      </c>
      <c r="U98" s="30" t="e">
        <f>IF(A98&lt;&gt;0,INDEX(#REF!,MATCH(A98,#REF!,0),10),0)</f>
        <v>#REF!</v>
      </c>
      <c r="V98" s="28" t="e">
        <f>IF(A98&lt;&gt;0,INDEX(#REF!,MATCH(A98,#REF!,0),8),0)</f>
        <v>#REF!</v>
      </c>
    </row>
    <row r="99" spans="1:22" s="16" customFormat="1">
      <c r="C99" s="91" t="s">
        <v>15</v>
      </c>
      <c r="D99" s="92" t="s">
        <v>196</v>
      </c>
      <c r="E99" s="92"/>
      <c r="F99" s="92" t="s">
        <v>19</v>
      </c>
      <c r="G99" s="85"/>
      <c r="H99" s="93">
        <v>43592</v>
      </c>
      <c r="I99" s="74" t="s">
        <v>859</v>
      </c>
      <c r="J99" s="74" t="s">
        <v>1537</v>
      </c>
      <c r="K99" s="74" t="s">
        <v>1065</v>
      </c>
      <c r="L99" s="108" t="s">
        <v>1390</v>
      </c>
      <c r="M99" s="18" t="s">
        <v>197</v>
      </c>
      <c r="N99" s="8">
        <v>2333.7600000000002</v>
      </c>
      <c r="O99" s="49">
        <v>2333.7600000000002</v>
      </c>
      <c r="P99" s="49">
        <v>2333.7600000000002</v>
      </c>
      <c r="Q99" s="17">
        <f t="shared" si="1"/>
        <v>0</v>
      </c>
      <c r="R99" s="17"/>
      <c r="S99" s="92" t="s">
        <v>196</v>
      </c>
      <c r="T99" s="28">
        <f>IF(A99&lt;&gt;0,INDEX(#REF!,MATCH(A99,#REF!,0),10),0)</f>
        <v>0</v>
      </c>
      <c r="U99" s="30">
        <f>IF(A99&lt;&gt;0,INDEX(#REF!,MATCH(A99,#REF!,0),10),0)</f>
        <v>0</v>
      </c>
      <c r="V99" s="28">
        <f>IF(A99&lt;&gt;0,INDEX(#REF!,MATCH(A99,#REF!,0),8),0)</f>
        <v>0</v>
      </c>
    </row>
    <row r="100" spans="1:22" s="16" customFormat="1" ht="15">
      <c r="C100" s="91" t="s">
        <v>15</v>
      </c>
      <c r="D100" s="92" t="s">
        <v>198</v>
      </c>
      <c r="E100" s="92"/>
      <c r="F100" s="92" t="s">
        <v>17</v>
      </c>
      <c r="G100" s="85"/>
      <c r="H100" s="93">
        <v>43609</v>
      </c>
      <c r="I100" s="74" t="s">
        <v>971</v>
      </c>
      <c r="J100" s="74" t="s">
        <v>1538</v>
      </c>
      <c r="K100" s="74" t="s">
        <v>1207</v>
      </c>
      <c r="L100" s="108" t="s">
        <v>1391</v>
      </c>
      <c r="M100" s="53" t="s">
        <v>199</v>
      </c>
      <c r="N100" s="8">
        <v>62798.29</v>
      </c>
      <c r="O100" s="49">
        <v>62798.29</v>
      </c>
      <c r="P100" s="49">
        <v>61622.520000000004</v>
      </c>
      <c r="Q100" s="115">
        <f t="shared" si="1"/>
        <v>1175.7699999999968</v>
      </c>
      <c r="R100" s="119"/>
      <c r="S100" s="92" t="s">
        <v>198</v>
      </c>
      <c r="T100" s="28">
        <f>IF(A100&lt;&gt;0,INDEX(#REF!,MATCH(A100,#REF!,0),10),0)</f>
        <v>0</v>
      </c>
      <c r="U100" s="30">
        <f>IF(A100&lt;&gt;0,INDEX(#REF!,MATCH(A100,#REF!,0),10),0)</f>
        <v>0</v>
      </c>
      <c r="V100" s="28">
        <f>IF(A100&lt;&gt;0,INDEX(#REF!,MATCH(A100,#REF!,0),8),0)</f>
        <v>0</v>
      </c>
    </row>
    <row r="101" spans="1:22" s="16" customFormat="1">
      <c r="C101" s="91" t="s">
        <v>15</v>
      </c>
      <c r="D101" s="92" t="s">
        <v>200</v>
      </c>
      <c r="E101" s="92"/>
      <c r="F101" s="92" t="s">
        <v>19</v>
      </c>
      <c r="G101" s="85"/>
      <c r="H101" s="93">
        <v>43613</v>
      </c>
      <c r="I101" s="74" t="s">
        <v>858</v>
      </c>
      <c r="J101" s="74" t="s">
        <v>1539</v>
      </c>
      <c r="K101" s="74" t="s">
        <v>1066</v>
      </c>
      <c r="L101" s="108" t="s">
        <v>1392</v>
      </c>
      <c r="M101" s="46" t="s">
        <v>201</v>
      </c>
      <c r="N101" s="8">
        <v>2780.1</v>
      </c>
      <c r="O101" s="49">
        <v>2780.1</v>
      </c>
      <c r="P101" s="49">
        <v>2780.1</v>
      </c>
      <c r="Q101" s="17">
        <f t="shared" si="1"/>
        <v>0</v>
      </c>
      <c r="R101" s="17"/>
      <c r="S101" s="92" t="s">
        <v>200</v>
      </c>
      <c r="T101" s="28">
        <f>IF(A101&lt;&gt;0,INDEX(#REF!,MATCH(A101,#REF!,0),10),0)</f>
        <v>0</v>
      </c>
      <c r="U101" s="30">
        <f>IF(A101&lt;&gt;0,INDEX(#REF!,MATCH(A101,#REF!,0),10),0)</f>
        <v>0</v>
      </c>
      <c r="V101" s="28">
        <f>IF(A101&lt;&gt;0,INDEX(#REF!,MATCH(A101,#REF!,0),8),0)</f>
        <v>0</v>
      </c>
    </row>
    <row r="102" spans="1:22" s="16" customFormat="1">
      <c r="C102" s="91" t="s">
        <v>15</v>
      </c>
      <c r="D102" s="92" t="s">
        <v>202</v>
      </c>
      <c r="E102" s="92"/>
      <c r="F102" s="92" t="s">
        <v>19</v>
      </c>
      <c r="G102" s="85"/>
      <c r="H102" s="93">
        <v>43818</v>
      </c>
      <c r="I102" s="74" t="s">
        <v>860</v>
      </c>
      <c r="J102" s="74" t="s">
        <v>1540</v>
      </c>
      <c r="K102" s="74" t="s">
        <v>1067</v>
      </c>
      <c r="L102" s="108" t="s">
        <v>1283</v>
      </c>
      <c r="M102" s="18" t="s">
        <v>203</v>
      </c>
      <c r="N102" s="8">
        <v>3426.71</v>
      </c>
      <c r="O102" s="49">
        <v>3426.71</v>
      </c>
      <c r="P102" s="49">
        <v>3426.71</v>
      </c>
      <c r="Q102" s="17">
        <f t="shared" si="1"/>
        <v>0</v>
      </c>
      <c r="R102" s="17"/>
      <c r="S102" s="92" t="s">
        <v>202</v>
      </c>
      <c r="T102" s="28">
        <f>IF(A102&lt;&gt;0,INDEX(#REF!,MATCH(A102,#REF!,0),10),0)</f>
        <v>0</v>
      </c>
      <c r="U102" s="30">
        <f>IF(A102&lt;&gt;0,INDEX(#REF!,MATCH(A102,#REF!,0),10),0)</f>
        <v>0</v>
      </c>
      <c r="V102" s="28">
        <f>IF(A102&lt;&gt;0,INDEX(#REF!,MATCH(A102,#REF!,0),8),0)</f>
        <v>0</v>
      </c>
    </row>
    <row r="103" spans="1:22" s="16" customFormat="1" ht="24.75" customHeight="1">
      <c r="C103" s="85"/>
      <c r="D103" s="85"/>
      <c r="E103" s="94" t="s">
        <v>714</v>
      </c>
      <c r="F103" s="94"/>
      <c r="G103" s="94"/>
      <c r="H103" s="95"/>
      <c r="I103" s="74"/>
      <c r="J103" s="74"/>
      <c r="K103" s="74" t="s">
        <v>1011</v>
      </c>
      <c r="L103" s="108"/>
      <c r="M103" s="15"/>
      <c r="N103" s="9">
        <f>SUBTOTAL(9,N98:N102)</f>
        <v>74198.290000000008</v>
      </c>
      <c r="O103" s="51">
        <f>SUBTOTAL(9,O98:O102)</f>
        <v>74198.290000000008</v>
      </c>
      <c r="P103" s="51">
        <f>SUBTOTAL(9,P98:P102)</f>
        <v>73022.510000000024</v>
      </c>
      <c r="Q103" s="17">
        <f t="shared" si="1"/>
        <v>1175.7799999999843</v>
      </c>
      <c r="R103" s="17"/>
      <c r="S103" s="85"/>
      <c r="T103" s="28">
        <f>IF(A103&lt;&gt;0,INDEX(#REF!,MATCH(A103,#REF!,0),10),0)</f>
        <v>0</v>
      </c>
      <c r="U103" s="30">
        <f>IF(A103&lt;&gt;0,INDEX(#REF!,MATCH(A103,#REF!,0),10),0)</f>
        <v>0</v>
      </c>
      <c r="V103" s="28">
        <f>IF(A103&lt;&gt;0,INDEX(#REF!,MATCH(A103,#REF!,0),8),0)</f>
        <v>0</v>
      </c>
    </row>
    <row r="104" spans="1:22" s="16" customFormat="1">
      <c r="A104" s="14" t="s">
        <v>204</v>
      </c>
      <c r="B104" s="43" t="s">
        <v>205</v>
      </c>
      <c r="C104" s="91" t="s">
        <v>15</v>
      </c>
      <c r="D104" s="92" t="s">
        <v>206</v>
      </c>
      <c r="E104" s="92"/>
      <c r="F104" s="92" t="s">
        <v>19</v>
      </c>
      <c r="G104" s="85"/>
      <c r="H104" s="93">
        <v>43481</v>
      </c>
      <c r="I104" s="74" t="s">
        <v>1231</v>
      </c>
      <c r="J104" s="74" t="s">
        <v>1541</v>
      </c>
      <c r="K104" s="74" t="s">
        <v>1217</v>
      </c>
      <c r="L104" s="108" t="s">
        <v>1393</v>
      </c>
      <c r="M104" s="18" t="s">
        <v>207</v>
      </c>
      <c r="N104" s="8">
        <v>112507.34</v>
      </c>
      <c r="O104" s="49">
        <v>112507.34</v>
      </c>
      <c r="P104" s="49">
        <v>112507.34</v>
      </c>
      <c r="Q104" s="17">
        <f t="shared" si="1"/>
        <v>0</v>
      </c>
      <c r="R104" s="17"/>
      <c r="S104" s="92" t="s">
        <v>206</v>
      </c>
      <c r="T104" s="28" t="e">
        <f>IF(A104&lt;&gt;0,INDEX(#REF!,MATCH(A104,#REF!,0),10),0)</f>
        <v>#REF!</v>
      </c>
      <c r="U104" s="30" t="e">
        <f>IF(A104&lt;&gt;0,INDEX(#REF!,MATCH(A104,#REF!,0),10),0)</f>
        <v>#REF!</v>
      </c>
      <c r="V104" s="28" t="e">
        <f>IF(A104&lt;&gt;0,INDEX(#REF!,MATCH(A104,#REF!,0),8),0)</f>
        <v>#REF!</v>
      </c>
    </row>
    <row r="105" spans="1:22" s="16" customFormat="1" ht="24.75" customHeight="1">
      <c r="C105" s="85"/>
      <c r="D105" s="85"/>
      <c r="E105" s="94" t="s">
        <v>715</v>
      </c>
      <c r="F105" s="94"/>
      <c r="G105" s="94"/>
      <c r="H105" s="95"/>
      <c r="I105" s="74"/>
      <c r="J105" s="74"/>
      <c r="K105" s="74" t="s">
        <v>1011</v>
      </c>
      <c r="L105" s="108"/>
      <c r="M105" s="15"/>
      <c r="N105" s="9">
        <f>SUBTOTAL(9,N104)</f>
        <v>112507.34</v>
      </c>
      <c r="O105" s="51">
        <f>SUBTOTAL(9,O104)</f>
        <v>112507.34</v>
      </c>
      <c r="P105" s="51">
        <f>SUBTOTAL(9,P104)</f>
        <v>112507.34</v>
      </c>
      <c r="Q105" s="17">
        <f t="shared" si="1"/>
        <v>0</v>
      </c>
      <c r="R105" s="17"/>
      <c r="S105" s="85"/>
      <c r="T105" s="28">
        <f>IF(A105&lt;&gt;0,INDEX(#REF!,MATCH(A105,#REF!,0),10),0)</f>
        <v>0</v>
      </c>
      <c r="U105" s="30">
        <f>IF(A105&lt;&gt;0,INDEX(#REF!,MATCH(A105,#REF!,0),10),0)</f>
        <v>0</v>
      </c>
      <c r="V105" s="28">
        <f>IF(A105&lt;&gt;0,INDEX(#REF!,MATCH(A105,#REF!,0),8),0)</f>
        <v>0</v>
      </c>
    </row>
    <row r="106" spans="1:22" s="16" customFormat="1">
      <c r="A106" s="14" t="s">
        <v>208</v>
      </c>
      <c r="B106" s="18" t="s">
        <v>209</v>
      </c>
      <c r="C106" s="91" t="s">
        <v>15</v>
      </c>
      <c r="D106" s="92" t="s">
        <v>210</v>
      </c>
      <c r="E106" s="92"/>
      <c r="F106" s="92" t="s">
        <v>19</v>
      </c>
      <c r="G106" s="85"/>
      <c r="H106" s="93">
        <v>43766</v>
      </c>
      <c r="I106" s="74" t="s">
        <v>972</v>
      </c>
      <c r="J106" s="74" t="s">
        <v>1542</v>
      </c>
      <c r="K106" s="74" t="s">
        <v>1068</v>
      </c>
      <c r="L106" s="108" t="s">
        <v>1394</v>
      </c>
      <c r="M106" s="54" t="s">
        <v>211</v>
      </c>
      <c r="N106" s="8">
        <v>9606.17</v>
      </c>
      <c r="O106" s="49">
        <v>9606.17</v>
      </c>
      <c r="P106" s="49">
        <v>9606.16</v>
      </c>
      <c r="Q106" s="17">
        <f t="shared" si="1"/>
        <v>1.0000000000218279E-2</v>
      </c>
      <c r="R106" s="17"/>
      <c r="S106" s="92" t="s">
        <v>210</v>
      </c>
      <c r="T106" s="28" t="e">
        <f>IF(A106&lt;&gt;0,INDEX(#REF!,MATCH(A106,#REF!,0),10),0)</f>
        <v>#REF!</v>
      </c>
      <c r="U106" s="30" t="e">
        <f>IF(A106&lt;&gt;0,INDEX(#REF!,MATCH(A106,#REF!,0),10),0)</f>
        <v>#REF!</v>
      </c>
      <c r="V106" s="28" t="e">
        <f>IF(A106&lt;&gt;0,INDEX(#REF!,MATCH(A106,#REF!,0),8),0)</f>
        <v>#REF!</v>
      </c>
    </row>
    <row r="107" spans="1:22" s="16" customFormat="1">
      <c r="C107" s="91" t="s">
        <v>15</v>
      </c>
      <c r="D107" s="92" t="s">
        <v>212</v>
      </c>
      <c r="E107" s="92"/>
      <c r="F107" s="92" t="s">
        <v>19</v>
      </c>
      <c r="G107" s="85"/>
      <c r="H107" s="93">
        <v>43766</v>
      </c>
      <c r="I107" s="74" t="s">
        <v>973</v>
      </c>
      <c r="J107" s="74" t="s">
        <v>1543</v>
      </c>
      <c r="K107" s="74" t="s">
        <v>1069</v>
      </c>
      <c r="L107" s="108" t="s">
        <v>1395</v>
      </c>
      <c r="M107" s="54" t="s">
        <v>213</v>
      </c>
      <c r="N107" s="8">
        <v>8371.33</v>
      </c>
      <c r="O107" s="49">
        <v>8371.33</v>
      </c>
      <c r="P107" s="49">
        <v>8371.33</v>
      </c>
      <c r="Q107" s="17">
        <f t="shared" si="1"/>
        <v>0</v>
      </c>
      <c r="R107" s="17"/>
      <c r="S107" s="92" t="s">
        <v>212</v>
      </c>
      <c r="T107" s="28">
        <f>IF(A107&lt;&gt;0,INDEX(#REF!,MATCH(A107,#REF!,0),10),0)</f>
        <v>0</v>
      </c>
      <c r="U107" s="30">
        <f>IF(A107&lt;&gt;0,INDEX(#REF!,MATCH(A107,#REF!,0),10),0)</f>
        <v>0</v>
      </c>
      <c r="V107" s="28">
        <f>IF(A107&lt;&gt;0,INDEX(#REF!,MATCH(A107,#REF!,0),8),0)</f>
        <v>0</v>
      </c>
    </row>
    <row r="108" spans="1:22" s="16" customFormat="1">
      <c r="C108" s="91" t="s">
        <v>15</v>
      </c>
      <c r="D108" s="92" t="s">
        <v>214</v>
      </c>
      <c r="E108" s="92"/>
      <c r="F108" s="92" t="s">
        <v>19</v>
      </c>
      <c r="G108" s="85"/>
      <c r="H108" s="93">
        <v>43775</v>
      </c>
      <c r="I108" s="74" t="s">
        <v>861</v>
      </c>
      <c r="J108" s="74" t="s">
        <v>1544</v>
      </c>
      <c r="K108" s="74" t="s">
        <v>1070</v>
      </c>
      <c r="L108" s="108" t="s">
        <v>1284</v>
      </c>
      <c r="M108" s="46" t="s">
        <v>215</v>
      </c>
      <c r="N108" s="8">
        <v>10281.06</v>
      </c>
      <c r="O108" s="49">
        <v>10281.06</v>
      </c>
      <c r="P108" s="49">
        <v>10281.06</v>
      </c>
      <c r="Q108" s="17">
        <f t="shared" si="1"/>
        <v>0</v>
      </c>
      <c r="R108" s="17"/>
      <c r="S108" s="92" t="s">
        <v>214</v>
      </c>
      <c r="T108" s="28">
        <f>IF(A108&lt;&gt;0,INDEX(#REF!,MATCH(A108,#REF!,0),10),0)</f>
        <v>0</v>
      </c>
      <c r="U108" s="30">
        <f>IF(A108&lt;&gt;0,INDEX(#REF!,MATCH(A108,#REF!,0),10),0)</f>
        <v>0</v>
      </c>
      <c r="V108" s="28">
        <f>IF(A108&lt;&gt;0,INDEX(#REF!,MATCH(A108,#REF!,0),8),0)</f>
        <v>0</v>
      </c>
    </row>
    <row r="109" spans="1:22" s="16" customFormat="1" ht="24.75" customHeight="1">
      <c r="C109" s="85"/>
      <c r="D109" s="85"/>
      <c r="E109" s="94" t="s">
        <v>716</v>
      </c>
      <c r="F109" s="94"/>
      <c r="G109" s="94"/>
      <c r="H109" s="95"/>
      <c r="I109" s="74"/>
      <c r="J109" s="74"/>
      <c r="K109" s="74" t="s">
        <v>1011</v>
      </c>
      <c r="L109" s="108"/>
      <c r="M109" s="15"/>
      <c r="N109" s="9">
        <f>SUBTOTAL(9,N106:N108)</f>
        <v>28258.559999999998</v>
      </c>
      <c r="O109" s="51">
        <f>SUBTOTAL(9,O106:O108)</f>
        <v>28258.559999999998</v>
      </c>
      <c r="P109" s="51">
        <f>SUBTOTAL(9,P106:P108)</f>
        <v>28258.549999999996</v>
      </c>
      <c r="Q109" s="17">
        <f t="shared" si="1"/>
        <v>1.0000000002037268E-2</v>
      </c>
      <c r="R109" s="17"/>
      <c r="S109" s="85"/>
      <c r="T109" s="28">
        <f>IF(A109&lt;&gt;0,INDEX(#REF!,MATCH(A109,#REF!,0),10),0)</f>
        <v>0</v>
      </c>
      <c r="U109" s="30">
        <f>IF(A109&lt;&gt;0,INDEX(#REF!,MATCH(A109,#REF!,0),10),0)</f>
        <v>0</v>
      </c>
      <c r="V109" s="28">
        <f>IF(A109&lt;&gt;0,INDEX(#REF!,MATCH(A109,#REF!,0),8),0)</f>
        <v>0</v>
      </c>
    </row>
    <row r="110" spans="1:22" s="16" customFormat="1">
      <c r="A110" s="14" t="s">
        <v>216</v>
      </c>
      <c r="B110" s="18" t="s">
        <v>217</v>
      </c>
      <c r="C110" s="91" t="s">
        <v>15</v>
      </c>
      <c r="D110" s="92" t="s">
        <v>218</v>
      </c>
      <c r="E110" s="92"/>
      <c r="F110" s="92" t="s">
        <v>19</v>
      </c>
      <c r="G110" s="85"/>
      <c r="H110" s="93">
        <v>43530</v>
      </c>
      <c r="I110" s="74" t="s">
        <v>862</v>
      </c>
      <c r="J110" s="74" t="s">
        <v>1545</v>
      </c>
      <c r="K110" s="74" t="s">
        <v>1071</v>
      </c>
      <c r="L110" s="108" t="s">
        <v>1396</v>
      </c>
      <c r="M110" s="18" t="s">
        <v>219</v>
      </c>
      <c r="N110" s="8">
        <v>20102.86</v>
      </c>
      <c r="O110" s="49">
        <v>20102.86</v>
      </c>
      <c r="P110" s="49">
        <v>20102.8</v>
      </c>
      <c r="Q110" s="17">
        <f t="shared" si="1"/>
        <v>6.0000000001309672E-2</v>
      </c>
      <c r="R110" s="17"/>
      <c r="S110" s="92" t="s">
        <v>218</v>
      </c>
      <c r="T110" s="28" t="e">
        <f>IF(A110&lt;&gt;0,INDEX(#REF!,MATCH(A110,#REF!,0),10),0)</f>
        <v>#REF!</v>
      </c>
      <c r="U110" s="30" t="e">
        <f>IF(A110&lt;&gt;0,INDEX(#REF!,MATCH(A110,#REF!,0),10),0)</f>
        <v>#REF!</v>
      </c>
      <c r="V110" s="28" t="e">
        <f>IF(A110&lt;&gt;0,INDEX(#REF!,MATCH(A110,#REF!,0),8),0)</f>
        <v>#REF!</v>
      </c>
    </row>
    <row r="111" spans="1:22" s="16" customFormat="1" ht="15">
      <c r="C111" s="91" t="s">
        <v>15</v>
      </c>
      <c r="D111" s="92" t="s">
        <v>220</v>
      </c>
      <c r="E111" s="92"/>
      <c r="F111" s="92" t="s">
        <v>17</v>
      </c>
      <c r="G111" s="85"/>
      <c r="H111" s="93">
        <v>43535</v>
      </c>
      <c r="I111" s="74" t="s">
        <v>1546</v>
      </c>
      <c r="J111" s="74" t="s">
        <v>1547</v>
      </c>
      <c r="K111" s="74" t="s">
        <v>1397</v>
      </c>
      <c r="L111" s="108" t="s">
        <v>1398</v>
      </c>
      <c r="M111" s="46" t="s">
        <v>221</v>
      </c>
      <c r="N111" s="8">
        <v>2500.71</v>
      </c>
      <c r="O111" s="49">
        <v>2500.71</v>
      </c>
      <c r="P111" s="49">
        <v>2029.28</v>
      </c>
      <c r="Q111" s="115">
        <f t="shared" si="1"/>
        <v>471.43000000000006</v>
      </c>
      <c r="R111" s="120"/>
      <c r="S111" s="92" t="s">
        <v>220</v>
      </c>
      <c r="T111" s="28">
        <f>IF(A111&lt;&gt;0,INDEX(#REF!,MATCH(A111,#REF!,0),10),0)</f>
        <v>0</v>
      </c>
      <c r="U111" s="30">
        <f>IF(A111&lt;&gt;0,INDEX(#REF!,MATCH(A111,#REF!,0),10),0)</f>
        <v>0</v>
      </c>
      <c r="V111" s="28">
        <f>IF(A111&lt;&gt;0,INDEX(#REF!,MATCH(A111,#REF!,0),8),0)</f>
        <v>0</v>
      </c>
    </row>
    <row r="112" spans="1:22" s="16" customFormat="1" ht="15">
      <c r="C112" s="91" t="s">
        <v>15</v>
      </c>
      <c r="D112" s="92" t="s">
        <v>222</v>
      </c>
      <c r="E112" s="92"/>
      <c r="F112" s="92" t="s">
        <v>17</v>
      </c>
      <c r="G112" s="85"/>
      <c r="H112" s="93">
        <v>43558</v>
      </c>
      <c r="I112" s="74" t="s">
        <v>863</v>
      </c>
      <c r="J112" s="74" t="s">
        <v>1548</v>
      </c>
      <c r="K112" s="74" t="s">
        <v>1072</v>
      </c>
      <c r="L112" s="108" t="s">
        <v>1399</v>
      </c>
      <c r="M112" s="46" t="s">
        <v>223</v>
      </c>
      <c r="N112" s="8">
        <v>6844.4800000000005</v>
      </c>
      <c r="O112" s="49">
        <v>6844.4800000000005</v>
      </c>
      <c r="P112" s="49">
        <v>0</v>
      </c>
      <c r="Q112" s="115">
        <f t="shared" si="1"/>
        <v>6844.4800000000005</v>
      </c>
      <c r="R112" s="119"/>
      <c r="S112" s="92" t="s">
        <v>222</v>
      </c>
      <c r="T112" s="28">
        <f>IF(A112&lt;&gt;0,INDEX(#REF!,MATCH(A112,#REF!,0),10),0)</f>
        <v>0</v>
      </c>
      <c r="U112" s="30">
        <f>IF(A112&lt;&gt;0,INDEX(#REF!,MATCH(A112,#REF!,0),10),0)</f>
        <v>0</v>
      </c>
      <c r="V112" s="28">
        <f>IF(A112&lt;&gt;0,INDEX(#REF!,MATCH(A112,#REF!,0),8),0)</f>
        <v>0</v>
      </c>
    </row>
    <row r="113" spans="1:22" s="16" customFormat="1">
      <c r="C113" s="91" t="s">
        <v>15</v>
      </c>
      <c r="D113" s="92" t="s">
        <v>224</v>
      </c>
      <c r="E113" s="92"/>
      <c r="F113" s="92" t="s">
        <v>19</v>
      </c>
      <c r="G113" s="85"/>
      <c r="H113" s="93">
        <v>43615</v>
      </c>
      <c r="I113" s="74" t="s">
        <v>974</v>
      </c>
      <c r="J113" s="74" t="s">
        <v>1549</v>
      </c>
      <c r="K113" s="74" t="s">
        <v>1073</v>
      </c>
      <c r="L113" s="108" t="s">
        <v>1402</v>
      </c>
      <c r="M113" s="53" t="s">
        <v>225</v>
      </c>
      <c r="N113" s="8">
        <v>2448.9700000000003</v>
      </c>
      <c r="O113" s="49">
        <v>2448.9700000000003</v>
      </c>
      <c r="P113" s="49">
        <v>2406.4299999999998</v>
      </c>
      <c r="Q113" s="17">
        <f t="shared" si="1"/>
        <v>42.540000000000418</v>
      </c>
      <c r="R113" s="17"/>
      <c r="S113" s="92" t="s">
        <v>224</v>
      </c>
      <c r="T113" s="28">
        <f>IF(A113&lt;&gt;0,INDEX(#REF!,MATCH(A113,#REF!,0),10),0)</f>
        <v>0</v>
      </c>
      <c r="U113" s="30">
        <f>IF(A113&lt;&gt;0,INDEX(#REF!,MATCH(A113,#REF!,0),10),0)</f>
        <v>0</v>
      </c>
      <c r="V113" s="28">
        <f>IF(A113&lt;&gt;0,INDEX(#REF!,MATCH(A113,#REF!,0),8),0)</f>
        <v>0</v>
      </c>
    </row>
    <row r="114" spans="1:22" s="16" customFormat="1">
      <c r="C114" s="91" t="s">
        <v>15</v>
      </c>
      <c r="D114" s="92" t="s">
        <v>226</v>
      </c>
      <c r="E114" s="92"/>
      <c r="F114" s="92" t="s">
        <v>19</v>
      </c>
      <c r="G114" s="85"/>
      <c r="H114" s="93">
        <v>43704</v>
      </c>
      <c r="I114" s="74" t="s">
        <v>864</v>
      </c>
      <c r="J114" s="74" t="s">
        <v>1550</v>
      </c>
      <c r="K114" s="74" t="s">
        <v>1074</v>
      </c>
      <c r="L114" s="108" t="s">
        <v>1400</v>
      </c>
      <c r="M114" s="46" t="s">
        <v>227</v>
      </c>
      <c r="N114" s="8">
        <v>9999.9600000000009</v>
      </c>
      <c r="O114" s="49">
        <v>9999.9600000000009</v>
      </c>
      <c r="P114" s="49">
        <v>9999.9600000000009</v>
      </c>
      <c r="Q114" s="17">
        <f t="shared" si="1"/>
        <v>0</v>
      </c>
      <c r="R114" s="17"/>
      <c r="S114" s="92" t="s">
        <v>226</v>
      </c>
      <c r="T114" s="28">
        <f>IF(A114&lt;&gt;0,INDEX(#REF!,MATCH(A114,#REF!,0),10),0)</f>
        <v>0</v>
      </c>
      <c r="U114" s="30">
        <f>IF(A114&lt;&gt;0,INDEX(#REF!,MATCH(A114,#REF!,0),10),0)</f>
        <v>0</v>
      </c>
      <c r="V114" s="28">
        <f>IF(A114&lt;&gt;0,INDEX(#REF!,MATCH(A114,#REF!,0),8),0)</f>
        <v>0</v>
      </c>
    </row>
    <row r="115" spans="1:22" s="16" customFormat="1" ht="15">
      <c r="C115" s="91" t="s">
        <v>15</v>
      </c>
      <c r="D115" s="92" t="s">
        <v>228</v>
      </c>
      <c r="E115" s="92"/>
      <c r="F115" s="92" t="s">
        <v>17</v>
      </c>
      <c r="G115" s="85"/>
      <c r="H115" s="93">
        <v>43731</v>
      </c>
      <c r="I115" s="74" t="s">
        <v>865</v>
      </c>
      <c r="J115" s="74" t="s">
        <v>1551</v>
      </c>
      <c r="K115" s="74" t="s">
        <v>1075</v>
      </c>
      <c r="L115" s="108" t="s">
        <v>1401</v>
      </c>
      <c r="M115" s="18" t="s">
        <v>229</v>
      </c>
      <c r="N115" s="8">
        <v>3440.66</v>
      </c>
      <c r="O115" s="49">
        <v>3440.66</v>
      </c>
      <c r="P115" s="49">
        <v>3380.27</v>
      </c>
      <c r="Q115" s="115">
        <f t="shared" si="1"/>
        <v>60.389999999999873</v>
      </c>
      <c r="R115" s="120"/>
      <c r="S115" s="92" t="s">
        <v>228</v>
      </c>
      <c r="T115" s="28">
        <f>IF(A115&lt;&gt;0,INDEX(#REF!,MATCH(A115,#REF!,0),10),0)</f>
        <v>0</v>
      </c>
      <c r="U115" s="30">
        <f>IF(A115&lt;&gt;0,INDEX(#REF!,MATCH(A115,#REF!,0),10),0)</f>
        <v>0</v>
      </c>
      <c r="V115" s="28">
        <f>IF(A115&lt;&gt;0,INDEX(#REF!,MATCH(A115,#REF!,0),8),0)</f>
        <v>0</v>
      </c>
    </row>
    <row r="116" spans="1:22" s="16" customFormat="1" ht="24.75" customHeight="1">
      <c r="C116" s="85"/>
      <c r="D116" s="85"/>
      <c r="E116" s="94" t="s">
        <v>717</v>
      </c>
      <c r="F116" s="94"/>
      <c r="G116" s="94"/>
      <c r="H116" s="95"/>
      <c r="I116" s="74"/>
      <c r="J116" s="74"/>
      <c r="K116" s="74" t="s">
        <v>1011</v>
      </c>
      <c r="L116" s="108"/>
      <c r="M116" s="15"/>
      <c r="N116" s="9">
        <f>SUBTOTAL(9,N110:N115)</f>
        <v>45337.64</v>
      </c>
      <c r="O116" s="51">
        <f>SUBTOTAL(9,O110:O115)</f>
        <v>45337.64</v>
      </c>
      <c r="P116" s="51">
        <f>SUBTOTAL(9,P110:P115)</f>
        <v>37918.74</v>
      </c>
      <c r="Q116" s="17">
        <f t="shared" si="1"/>
        <v>7418.9000000000015</v>
      </c>
      <c r="R116" s="17"/>
      <c r="S116" s="85"/>
      <c r="T116" s="28">
        <f>IF(A116&lt;&gt;0,INDEX(#REF!,MATCH(A116,#REF!,0),10),0)</f>
        <v>0</v>
      </c>
      <c r="U116" s="30">
        <f>IF(A116&lt;&gt;0,INDEX(#REF!,MATCH(A116,#REF!,0),10),0)</f>
        <v>0</v>
      </c>
      <c r="V116" s="28">
        <f>IF(A116&lt;&gt;0,INDEX(#REF!,MATCH(A116,#REF!,0),8),0)</f>
        <v>0</v>
      </c>
    </row>
    <row r="117" spans="1:22" s="16" customFormat="1">
      <c r="A117" s="14" t="s">
        <v>230</v>
      </c>
      <c r="B117" s="43" t="s">
        <v>231</v>
      </c>
      <c r="C117" s="91" t="s">
        <v>20</v>
      </c>
      <c r="D117" s="92" t="s">
        <v>232</v>
      </c>
      <c r="E117" s="92"/>
      <c r="F117" s="85"/>
      <c r="G117" s="85"/>
      <c r="H117" s="93">
        <v>43565</v>
      </c>
      <c r="I117" s="74" t="s">
        <v>233</v>
      </c>
      <c r="J117" s="74" t="s">
        <v>1552</v>
      </c>
      <c r="K117" s="74" t="s">
        <v>1076</v>
      </c>
      <c r="L117" s="108" t="s">
        <v>1285</v>
      </c>
      <c r="M117" s="46" t="s">
        <v>233</v>
      </c>
      <c r="N117" s="8">
        <v>3472</v>
      </c>
      <c r="O117" s="49">
        <v>3472</v>
      </c>
      <c r="P117" s="49">
        <v>3472</v>
      </c>
      <c r="Q117" s="17">
        <f t="shared" si="1"/>
        <v>0</v>
      </c>
      <c r="R117" s="17"/>
      <c r="S117" s="92" t="s">
        <v>232</v>
      </c>
      <c r="T117" s="28" t="e">
        <f>IF(A117&lt;&gt;0,INDEX(#REF!,MATCH(A117,#REF!,0),10),0)</f>
        <v>#REF!</v>
      </c>
      <c r="U117" s="30" t="e">
        <f>IF(A117&lt;&gt;0,INDEX(#REF!,MATCH(A117,#REF!,0),10),0)</f>
        <v>#REF!</v>
      </c>
      <c r="V117" s="28" t="e">
        <f>IF(A117&lt;&gt;0,INDEX(#REF!,MATCH(A117,#REF!,0),8),0)</f>
        <v>#REF!</v>
      </c>
    </row>
    <row r="118" spans="1:22" s="16" customFormat="1">
      <c r="C118" s="91" t="s">
        <v>20</v>
      </c>
      <c r="D118" s="92" t="s">
        <v>234</v>
      </c>
      <c r="E118" s="92"/>
      <c r="F118" s="85"/>
      <c r="G118" s="85"/>
      <c r="H118" s="93">
        <v>43586</v>
      </c>
      <c r="I118" s="74" t="s">
        <v>866</v>
      </c>
      <c r="J118" s="74" t="s">
        <v>1553</v>
      </c>
      <c r="K118" s="74" t="s">
        <v>1077</v>
      </c>
      <c r="L118" s="108" t="s">
        <v>1403</v>
      </c>
      <c r="M118" s="18" t="s">
        <v>235</v>
      </c>
      <c r="N118" s="8">
        <v>4817.7300000000005</v>
      </c>
      <c r="O118" s="49">
        <v>4817.7300000000005</v>
      </c>
      <c r="P118" s="49">
        <v>4817.7300000000005</v>
      </c>
      <c r="Q118" s="17">
        <f t="shared" si="1"/>
        <v>0</v>
      </c>
      <c r="R118" s="17"/>
      <c r="S118" s="92" t="s">
        <v>234</v>
      </c>
      <c r="T118" s="28">
        <f>IF(A118&lt;&gt;0,INDEX(#REF!,MATCH(A118,#REF!,0),10),0)</f>
        <v>0</v>
      </c>
      <c r="U118" s="30">
        <f>IF(A118&lt;&gt;0,INDEX(#REF!,MATCH(A118,#REF!,0),10),0)</f>
        <v>0</v>
      </c>
      <c r="V118" s="28">
        <f>IF(A118&lt;&gt;0,INDEX(#REF!,MATCH(A118,#REF!,0),8),0)</f>
        <v>0</v>
      </c>
    </row>
    <row r="119" spans="1:22" s="16" customFormat="1">
      <c r="C119" s="91" t="s">
        <v>20</v>
      </c>
      <c r="D119" s="92" t="s">
        <v>236</v>
      </c>
      <c r="E119" s="92"/>
      <c r="F119" s="85"/>
      <c r="G119" s="85"/>
      <c r="H119" s="93">
        <v>43769</v>
      </c>
      <c r="I119" s="74" t="s">
        <v>867</v>
      </c>
      <c r="J119" s="74" t="s">
        <v>1554</v>
      </c>
      <c r="K119" s="74" t="s">
        <v>1078</v>
      </c>
      <c r="L119" s="108" t="s">
        <v>1286</v>
      </c>
      <c r="M119" s="46" t="s">
        <v>237</v>
      </c>
      <c r="N119" s="8">
        <v>21602</v>
      </c>
      <c r="O119" s="49">
        <v>21602</v>
      </c>
      <c r="P119" s="49">
        <v>21602</v>
      </c>
      <c r="Q119" s="17">
        <f t="shared" si="1"/>
        <v>0</v>
      </c>
      <c r="R119" s="17"/>
      <c r="S119" s="92" t="s">
        <v>236</v>
      </c>
      <c r="T119" s="28">
        <f>IF(A119&lt;&gt;0,INDEX(#REF!,MATCH(A119,#REF!,0),10),0)</f>
        <v>0</v>
      </c>
      <c r="U119" s="30">
        <f>IF(A119&lt;&gt;0,INDEX(#REF!,MATCH(A119,#REF!,0),10),0)</f>
        <v>0</v>
      </c>
      <c r="V119" s="28">
        <f>IF(A119&lt;&gt;0,INDEX(#REF!,MATCH(A119,#REF!,0),8),0)</f>
        <v>0</v>
      </c>
    </row>
    <row r="120" spans="1:22" s="16" customFormat="1" ht="24.75" customHeight="1">
      <c r="C120" s="85"/>
      <c r="D120" s="85"/>
      <c r="E120" s="94" t="s">
        <v>718</v>
      </c>
      <c r="F120" s="94"/>
      <c r="G120" s="94"/>
      <c r="H120" s="95"/>
      <c r="I120" s="74"/>
      <c r="J120" s="74"/>
      <c r="K120" s="74" t="s">
        <v>1011</v>
      </c>
      <c r="L120" s="108"/>
      <c r="M120" s="15"/>
      <c r="N120" s="9">
        <f>SUBTOTAL(9,N117:N119)</f>
        <v>29891.73</v>
      </c>
      <c r="O120" s="51">
        <f>SUBTOTAL(9,O117:O119)</f>
        <v>29891.73</v>
      </c>
      <c r="P120" s="51">
        <f>SUBTOTAL(9,P117:P119)</f>
        <v>29891.73</v>
      </c>
      <c r="Q120" s="17">
        <f t="shared" si="1"/>
        <v>0</v>
      </c>
      <c r="R120" s="17"/>
      <c r="S120" s="85"/>
      <c r="T120" s="28">
        <f>IF(A120&lt;&gt;0,INDEX(#REF!,MATCH(A120,#REF!,0),10),0)</f>
        <v>0</v>
      </c>
      <c r="U120" s="30">
        <f>IF(A120&lt;&gt;0,INDEX(#REF!,MATCH(A120,#REF!,0),10),0)</f>
        <v>0</v>
      </c>
      <c r="V120" s="28">
        <f>IF(A120&lt;&gt;0,INDEX(#REF!,MATCH(A120,#REF!,0),8),0)</f>
        <v>0</v>
      </c>
    </row>
    <row r="121" spans="1:22" s="16" customFormat="1">
      <c r="A121" s="14" t="s">
        <v>238</v>
      </c>
      <c r="B121" s="43" t="s">
        <v>239</v>
      </c>
      <c r="C121" s="91" t="s">
        <v>15</v>
      </c>
      <c r="D121" s="92" t="s">
        <v>240</v>
      </c>
      <c r="E121" s="92"/>
      <c r="F121" s="92" t="s">
        <v>17</v>
      </c>
      <c r="G121" s="85"/>
      <c r="H121" s="93">
        <v>43628</v>
      </c>
      <c r="I121" s="74" t="s">
        <v>868</v>
      </c>
      <c r="J121" s="74" t="s">
        <v>1555</v>
      </c>
      <c r="K121" s="74" t="s">
        <v>1079</v>
      </c>
      <c r="L121" s="108" t="s">
        <v>1404</v>
      </c>
      <c r="M121" s="18" t="s">
        <v>241</v>
      </c>
      <c r="N121" s="8">
        <v>86632.51</v>
      </c>
      <c r="O121" s="49">
        <v>86632.51</v>
      </c>
      <c r="P121" s="49">
        <v>66614.22</v>
      </c>
      <c r="Q121" s="17">
        <f t="shared" si="1"/>
        <v>20018.289999999994</v>
      </c>
      <c r="R121" s="119" t="s">
        <v>1689</v>
      </c>
      <c r="S121" s="92" t="s">
        <v>240</v>
      </c>
      <c r="T121" s="28" t="e">
        <f>IF(A121&lt;&gt;0,INDEX(#REF!,MATCH(A121,#REF!,0),10),0)</f>
        <v>#REF!</v>
      </c>
      <c r="U121" s="30" t="e">
        <f>IF(A121&lt;&gt;0,INDEX(#REF!,MATCH(A121,#REF!,0),10),0)</f>
        <v>#REF!</v>
      </c>
      <c r="V121" s="28" t="e">
        <f>IF(A121&lt;&gt;0,INDEX(#REF!,MATCH(A121,#REF!,0),8),0)</f>
        <v>#REF!</v>
      </c>
    </row>
    <row r="122" spans="1:22" s="16" customFormat="1">
      <c r="C122" s="91" t="s">
        <v>15</v>
      </c>
      <c r="D122" s="92" t="s">
        <v>242</v>
      </c>
      <c r="E122" s="92"/>
      <c r="F122" s="92" t="s">
        <v>17</v>
      </c>
      <c r="G122" s="85"/>
      <c r="H122" s="93">
        <v>43628</v>
      </c>
      <c r="I122" s="74" t="s">
        <v>868</v>
      </c>
      <c r="J122" s="74" t="s">
        <v>1555</v>
      </c>
      <c r="K122" s="74" t="s">
        <v>1079</v>
      </c>
      <c r="L122" s="108" t="s">
        <v>1404</v>
      </c>
      <c r="M122" s="18" t="s">
        <v>243</v>
      </c>
      <c r="N122" s="8">
        <v>5173.88</v>
      </c>
      <c r="O122" s="49">
        <v>8663.26</v>
      </c>
      <c r="P122" s="49">
        <v>5173.88</v>
      </c>
      <c r="Q122" s="17">
        <f t="shared" si="1"/>
        <v>3489.38</v>
      </c>
      <c r="R122" s="119" t="s">
        <v>1689</v>
      </c>
      <c r="S122" s="92" t="s">
        <v>242</v>
      </c>
      <c r="T122" s="28">
        <f>IF(A122&lt;&gt;0,INDEX(#REF!,MATCH(A122,#REF!,0),10),0)</f>
        <v>0</v>
      </c>
      <c r="U122" s="30">
        <f>IF(A122&lt;&gt;0,INDEX(#REF!,MATCH(A122,#REF!,0),10),0)</f>
        <v>0</v>
      </c>
      <c r="V122" s="28">
        <f>IF(A122&lt;&gt;0,INDEX(#REF!,MATCH(A122,#REF!,0),8),0)</f>
        <v>0</v>
      </c>
    </row>
    <row r="123" spans="1:22" s="16" customFormat="1">
      <c r="C123" s="91" t="s">
        <v>15</v>
      </c>
      <c r="D123" s="92" t="s">
        <v>244</v>
      </c>
      <c r="E123" s="92"/>
      <c r="F123" s="92" t="s">
        <v>17</v>
      </c>
      <c r="G123" s="85"/>
      <c r="H123" s="93">
        <v>43746</v>
      </c>
      <c r="I123" s="74" t="s">
        <v>868</v>
      </c>
      <c r="J123" s="74" t="s">
        <v>1555</v>
      </c>
      <c r="K123" s="74" t="s">
        <v>1079</v>
      </c>
      <c r="L123" s="108" t="s">
        <v>1404</v>
      </c>
      <c r="M123" s="18" t="s">
        <v>245</v>
      </c>
      <c r="N123" s="8">
        <v>10922.630000000001</v>
      </c>
      <c r="O123" s="49">
        <v>10922.630000000001</v>
      </c>
      <c r="P123" s="49">
        <v>7645.84</v>
      </c>
      <c r="Q123" s="17">
        <f t="shared" si="1"/>
        <v>3276.7900000000009</v>
      </c>
      <c r="R123" s="119" t="s">
        <v>1689</v>
      </c>
      <c r="S123" s="92" t="s">
        <v>244</v>
      </c>
      <c r="T123" s="28">
        <f>IF(A123&lt;&gt;0,INDEX(#REF!,MATCH(A123,#REF!,0),10),0)</f>
        <v>0</v>
      </c>
      <c r="U123" s="30">
        <f>IF(A123&lt;&gt;0,INDEX(#REF!,MATCH(A123,#REF!,0),10),0)</f>
        <v>0</v>
      </c>
      <c r="V123" s="28">
        <f>IF(A123&lt;&gt;0,INDEX(#REF!,MATCH(A123,#REF!,0),8),0)</f>
        <v>0</v>
      </c>
    </row>
    <row r="124" spans="1:22" s="16" customFormat="1" ht="24.75" customHeight="1">
      <c r="C124" s="85"/>
      <c r="D124" s="85"/>
      <c r="E124" s="94" t="s">
        <v>719</v>
      </c>
      <c r="F124" s="94"/>
      <c r="G124" s="94"/>
      <c r="H124" s="95"/>
      <c r="I124" s="74"/>
      <c r="J124" s="74"/>
      <c r="K124" s="74" t="s">
        <v>1011</v>
      </c>
      <c r="L124" s="108"/>
      <c r="M124" s="15"/>
      <c r="N124" s="9">
        <f>SUBTOTAL(9,N121:N123)</f>
        <v>102729.02</v>
      </c>
      <c r="O124" s="51">
        <f>SUBTOTAL(9,O121:O123)</f>
        <v>106218.4</v>
      </c>
      <c r="P124" s="51">
        <f>SUBTOTAL(9,P121:P123)</f>
        <v>79433.94</v>
      </c>
      <c r="Q124" s="17">
        <f t="shared" si="1"/>
        <v>26784.459999999992</v>
      </c>
      <c r="R124" s="17"/>
      <c r="S124" s="85"/>
      <c r="T124" s="28">
        <f>IF(A124&lt;&gt;0,INDEX(#REF!,MATCH(A124,#REF!,0),10),0)</f>
        <v>0</v>
      </c>
      <c r="U124" s="30">
        <f>IF(A124&lt;&gt;0,INDEX(#REF!,MATCH(A124,#REF!,0),10),0)</f>
        <v>0</v>
      </c>
      <c r="V124" s="28">
        <f>IF(A124&lt;&gt;0,INDEX(#REF!,MATCH(A124,#REF!,0),8),0)</f>
        <v>0</v>
      </c>
    </row>
    <row r="125" spans="1:22" s="16" customFormat="1">
      <c r="A125" s="14" t="s">
        <v>246</v>
      </c>
      <c r="B125" s="43" t="s">
        <v>247</v>
      </c>
      <c r="C125" s="91" t="s">
        <v>15</v>
      </c>
      <c r="D125" s="92" t="s">
        <v>248</v>
      </c>
      <c r="E125" s="92"/>
      <c r="F125" s="92" t="s">
        <v>19</v>
      </c>
      <c r="G125" s="85"/>
      <c r="H125" s="93">
        <v>43474</v>
      </c>
      <c r="I125" s="74" t="s">
        <v>875</v>
      </c>
      <c r="J125" s="74" t="s">
        <v>1556</v>
      </c>
      <c r="K125" s="74" t="s">
        <v>1080</v>
      </c>
      <c r="L125" s="108" t="s">
        <v>1405</v>
      </c>
      <c r="M125" s="46" t="s">
        <v>249</v>
      </c>
      <c r="N125" s="8">
        <v>10696.89</v>
      </c>
      <c r="O125" s="49">
        <v>10696.89</v>
      </c>
      <c r="P125" s="49">
        <v>10692.17</v>
      </c>
      <c r="Q125" s="17">
        <f t="shared" si="1"/>
        <v>4.7199999999993452</v>
      </c>
      <c r="R125" s="17"/>
      <c r="S125" s="92" t="s">
        <v>248</v>
      </c>
      <c r="T125" s="28" t="e">
        <f>IF(A125&lt;&gt;0,INDEX(#REF!,MATCH(A125,#REF!,0),10),0)</f>
        <v>#REF!</v>
      </c>
      <c r="U125" s="30" t="e">
        <f>IF(A125&lt;&gt;0,INDEX(#REF!,MATCH(A125,#REF!,0),10),0)</f>
        <v>#REF!</v>
      </c>
      <c r="V125" s="28" t="e">
        <f>IF(A125&lt;&gt;0,INDEX(#REF!,MATCH(A125,#REF!,0),8),0)</f>
        <v>#REF!</v>
      </c>
    </row>
    <row r="126" spans="1:22" s="16" customFormat="1">
      <c r="C126" s="91" t="s">
        <v>15</v>
      </c>
      <c r="D126" s="92" t="s">
        <v>250</v>
      </c>
      <c r="E126" s="92"/>
      <c r="F126" s="92" t="s">
        <v>19</v>
      </c>
      <c r="G126" s="85"/>
      <c r="H126" s="93">
        <v>43487</v>
      </c>
      <c r="I126" s="74" t="s">
        <v>975</v>
      </c>
      <c r="J126" s="74" t="s">
        <v>1557</v>
      </c>
      <c r="K126" s="74" t="s">
        <v>1081</v>
      </c>
      <c r="L126" s="108" t="s">
        <v>1453</v>
      </c>
      <c r="M126" s="53" t="s">
        <v>251</v>
      </c>
      <c r="N126" s="8">
        <v>8819.25</v>
      </c>
      <c r="O126" s="49">
        <v>8819.25</v>
      </c>
      <c r="P126" s="49">
        <v>8795.2000000000007</v>
      </c>
      <c r="Q126" s="17">
        <f t="shared" si="1"/>
        <v>24.049999999999272</v>
      </c>
      <c r="R126" s="17"/>
      <c r="S126" s="92" t="s">
        <v>250</v>
      </c>
      <c r="T126" s="28">
        <f>IF(A126&lt;&gt;0,INDEX(#REF!,MATCH(A126,#REF!,0),10),0)</f>
        <v>0</v>
      </c>
      <c r="U126" s="30">
        <f>IF(A126&lt;&gt;0,INDEX(#REF!,MATCH(A126,#REF!,0),10),0)</f>
        <v>0</v>
      </c>
      <c r="V126" s="28">
        <f>IF(A126&lt;&gt;0,INDEX(#REF!,MATCH(A126,#REF!,0),8),0)</f>
        <v>0</v>
      </c>
    </row>
    <row r="127" spans="1:22" s="16" customFormat="1" ht="15">
      <c r="C127" s="91" t="s">
        <v>15</v>
      </c>
      <c r="D127" s="92" t="s">
        <v>252</v>
      </c>
      <c r="E127" s="92"/>
      <c r="F127" s="92" t="s">
        <v>17</v>
      </c>
      <c r="G127" s="85"/>
      <c r="H127" s="93">
        <v>43790</v>
      </c>
      <c r="I127" s="74" t="s">
        <v>789</v>
      </c>
      <c r="J127" s="74" t="s">
        <v>1558</v>
      </c>
      <c r="K127" s="74" t="s">
        <v>1082</v>
      </c>
      <c r="L127" s="108" t="s">
        <v>1406</v>
      </c>
      <c r="M127" s="46" t="s">
        <v>253</v>
      </c>
      <c r="N127" s="8">
        <v>15165.2</v>
      </c>
      <c r="O127" s="49">
        <v>15165.2</v>
      </c>
      <c r="P127" s="49">
        <v>0</v>
      </c>
      <c r="Q127" s="115">
        <f t="shared" si="1"/>
        <v>15165.2</v>
      </c>
      <c r="R127" s="120"/>
      <c r="S127" s="92" t="s">
        <v>252</v>
      </c>
      <c r="T127" s="28">
        <f>IF(A127&lt;&gt;0,INDEX(#REF!,MATCH(A127,#REF!,0),10),0)</f>
        <v>0</v>
      </c>
      <c r="U127" s="30">
        <f>IF(A127&lt;&gt;0,INDEX(#REF!,MATCH(A127,#REF!,0),10),0)</f>
        <v>0</v>
      </c>
      <c r="V127" s="28">
        <f>IF(A127&lt;&gt;0,INDEX(#REF!,MATCH(A127,#REF!,0),8),0)</f>
        <v>0</v>
      </c>
    </row>
    <row r="128" spans="1:22" s="16" customFormat="1" ht="24.75" customHeight="1">
      <c r="C128" s="85"/>
      <c r="D128" s="85"/>
      <c r="E128" s="94" t="s">
        <v>720</v>
      </c>
      <c r="F128" s="94"/>
      <c r="G128" s="94"/>
      <c r="H128" s="95"/>
      <c r="I128" s="74"/>
      <c r="J128" s="74"/>
      <c r="K128" s="74" t="s">
        <v>1011</v>
      </c>
      <c r="L128" s="108"/>
      <c r="M128" s="15"/>
      <c r="N128" s="9">
        <f>SUBTOTAL(9,N125:N127)</f>
        <v>34681.339999999997</v>
      </c>
      <c r="O128" s="51">
        <f>SUBTOTAL(9,O125:O127)</f>
        <v>34681.339999999997</v>
      </c>
      <c r="P128" s="51">
        <f>SUBTOTAL(9,P125:P127)</f>
        <v>19487.370000000003</v>
      </c>
      <c r="Q128" s="17">
        <f t="shared" si="1"/>
        <v>15193.969999999994</v>
      </c>
      <c r="R128" s="17"/>
      <c r="S128" s="85"/>
      <c r="T128" s="28">
        <f>IF(A128&lt;&gt;0,INDEX(#REF!,MATCH(A128,#REF!,0),10),0)</f>
        <v>0</v>
      </c>
      <c r="U128" s="30">
        <f>IF(A128&lt;&gt;0,INDEX(#REF!,MATCH(A128,#REF!,0),10),0)</f>
        <v>0</v>
      </c>
      <c r="V128" s="28">
        <f>IF(A128&lt;&gt;0,INDEX(#REF!,MATCH(A128,#REF!,0),8),0)</f>
        <v>0</v>
      </c>
    </row>
    <row r="129" spans="1:22" s="57" customFormat="1">
      <c r="A129" s="55" t="s">
        <v>254</v>
      </c>
      <c r="B129" s="56" t="s">
        <v>255</v>
      </c>
      <c r="C129" s="91" t="s">
        <v>15</v>
      </c>
      <c r="D129" s="92" t="s">
        <v>256</v>
      </c>
      <c r="E129" s="92"/>
      <c r="F129" s="92" t="s">
        <v>17</v>
      </c>
      <c r="G129" s="85"/>
      <c r="H129" s="93">
        <v>43599</v>
      </c>
      <c r="I129" s="74" t="s">
        <v>1232</v>
      </c>
      <c r="J129" s="74" t="s">
        <v>1559</v>
      </c>
      <c r="K129" s="74" t="s">
        <v>1218</v>
      </c>
      <c r="L129" s="108" t="s">
        <v>1407</v>
      </c>
      <c r="M129" s="62" t="s">
        <v>257</v>
      </c>
      <c r="N129" s="59">
        <v>86017.400000000009</v>
      </c>
      <c r="O129" s="49">
        <v>86017.400000000009</v>
      </c>
      <c r="P129" s="49">
        <v>50236.62</v>
      </c>
      <c r="Q129" s="17">
        <f t="shared" si="1"/>
        <v>35780.780000000006</v>
      </c>
      <c r="R129" s="119" t="s">
        <v>1689</v>
      </c>
      <c r="S129" s="92" t="s">
        <v>256</v>
      </c>
      <c r="T129" s="60" t="e">
        <f>IF(A129&lt;&gt;0,INDEX(#REF!,MATCH(A129,#REF!,0),10),0)</f>
        <v>#REF!</v>
      </c>
      <c r="U129" s="61" t="e">
        <f>IF(A129&lt;&gt;0,INDEX(#REF!,MATCH(A129,#REF!,0),10),0)</f>
        <v>#REF!</v>
      </c>
      <c r="V129" s="60" t="e">
        <f>IF(A129&lt;&gt;0,INDEX(#REF!,MATCH(A129,#REF!,0),8),0)</f>
        <v>#REF!</v>
      </c>
    </row>
    <row r="130" spans="1:22" s="16" customFormat="1" ht="24.75" customHeight="1">
      <c r="C130" s="85"/>
      <c r="D130" s="85"/>
      <c r="E130" s="94" t="s">
        <v>721</v>
      </c>
      <c r="F130" s="94"/>
      <c r="G130" s="94"/>
      <c r="H130" s="95"/>
      <c r="I130" s="74"/>
      <c r="J130" s="74"/>
      <c r="K130" s="74" t="s">
        <v>1011</v>
      </c>
      <c r="L130" s="108"/>
      <c r="M130" s="15"/>
      <c r="N130" s="9">
        <f>SUBTOTAL(9,N129:N129)</f>
        <v>86017.400000000009</v>
      </c>
      <c r="O130" s="51">
        <f>SUBTOTAL(9,O129:O129)</f>
        <v>86017.400000000009</v>
      </c>
      <c r="P130" s="51">
        <f>SUBTOTAL(9,P129:P129)</f>
        <v>50236.62</v>
      </c>
      <c r="Q130" s="17">
        <f t="shared" si="1"/>
        <v>35780.780000000006</v>
      </c>
      <c r="R130" s="17"/>
      <c r="S130" s="85"/>
      <c r="T130" s="28">
        <f>IF(A130&lt;&gt;0,INDEX(#REF!,MATCH(A130,#REF!,0),10),0)</f>
        <v>0</v>
      </c>
      <c r="U130" s="30">
        <f>IF(A130&lt;&gt;0,INDEX(#REF!,MATCH(A130,#REF!,0),10),0)</f>
        <v>0</v>
      </c>
      <c r="V130" s="28">
        <f>IF(A130&lt;&gt;0,INDEX(#REF!,MATCH(A130,#REF!,0),8),0)</f>
        <v>0</v>
      </c>
    </row>
    <row r="131" spans="1:22" s="16" customFormat="1">
      <c r="A131" s="14" t="s">
        <v>258</v>
      </c>
      <c r="B131" s="43" t="s">
        <v>259</v>
      </c>
      <c r="C131" s="91" t="s">
        <v>15</v>
      </c>
      <c r="D131" s="92" t="s">
        <v>260</v>
      </c>
      <c r="E131" s="92"/>
      <c r="F131" s="92" t="s">
        <v>19</v>
      </c>
      <c r="G131" s="85"/>
      <c r="H131" s="93">
        <v>43693</v>
      </c>
      <c r="I131" s="74" t="s">
        <v>869</v>
      </c>
      <c r="J131" s="74" t="s">
        <v>1560</v>
      </c>
      <c r="K131" s="74" t="s">
        <v>1083</v>
      </c>
      <c r="L131" s="108" t="s">
        <v>1287</v>
      </c>
      <c r="M131" s="46" t="s">
        <v>261</v>
      </c>
      <c r="N131" s="8">
        <v>4210.18</v>
      </c>
      <c r="O131" s="49">
        <v>4210.18</v>
      </c>
      <c r="P131" s="49">
        <v>4210.18</v>
      </c>
      <c r="Q131" s="17">
        <f t="shared" si="1"/>
        <v>0</v>
      </c>
      <c r="R131" s="17"/>
      <c r="S131" s="92" t="s">
        <v>260</v>
      </c>
      <c r="T131" s="28" t="e">
        <f>IF(A131&lt;&gt;0,INDEX(#REF!,MATCH(A131,#REF!,0),10),0)</f>
        <v>#REF!</v>
      </c>
      <c r="U131" s="30" t="e">
        <f>IF(A131&lt;&gt;0,INDEX(#REF!,MATCH(A131,#REF!,0),10),0)</f>
        <v>#REF!</v>
      </c>
      <c r="V131" s="28" t="e">
        <f>IF(A131&lt;&gt;0,INDEX(#REF!,MATCH(A131,#REF!,0),8),0)</f>
        <v>#REF!</v>
      </c>
    </row>
    <row r="132" spans="1:22" s="16" customFormat="1" ht="15">
      <c r="C132" s="91" t="s">
        <v>15</v>
      </c>
      <c r="D132" s="92" t="s">
        <v>262</v>
      </c>
      <c r="E132" s="92"/>
      <c r="F132" s="92" t="s">
        <v>17</v>
      </c>
      <c r="G132" s="85"/>
      <c r="H132" s="93">
        <v>43754</v>
      </c>
      <c r="I132" s="74" t="s">
        <v>976</v>
      </c>
      <c r="J132" s="74" t="s">
        <v>1561</v>
      </c>
      <c r="K132" s="74" t="s">
        <v>1208</v>
      </c>
      <c r="L132" s="108" t="s">
        <v>1362</v>
      </c>
      <c r="M132" s="53" t="s">
        <v>263</v>
      </c>
      <c r="N132" s="8">
        <v>17377.849999999999</v>
      </c>
      <c r="O132" s="49">
        <v>17377.849999999999</v>
      </c>
      <c r="P132" s="49">
        <v>0</v>
      </c>
      <c r="Q132" s="115">
        <f t="shared" si="1"/>
        <v>17377.849999999999</v>
      </c>
      <c r="R132" s="120"/>
      <c r="S132" s="92" t="s">
        <v>262</v>
      </c>
      <c r="T132" s="28">
        <f>IF(A132&lt;&gt;0,INDEX(#REF!,MATCH(A132,#REF!,0),10),0)</f>
        <v>0</v>
      </c>
      <c r="U132" s="30">
        <f>IF(A132&lt;&gt;0,INDEX(#REF!,MATCH(A132,#REF!,0),10),0)</f>
        <v>0</v>
      </c>
      <c r="V132" s="28">
        <f>IF(A132&lt;&gt;0,INDEX(#REF!,MATCH(A132,#REF!,0),8),0)</f>
        <v>0</v>
      </c>
    </row>
    <row r="133" spans="1:22" s="16" customFormat="1">
      <c r="C133" s="91" t="s">
        <v>15</v>
      </c>
      <c r="D133" s="92" t="s">
        <v>264</v>
      </c>
      <c r="E133" s="92"/>
      <c r="F133" s="92" t="s">
        <v>19</v>
      </c>
      <c r="G133" s="85"/>
      <c r="H133" s="93">
        <v>43797</v>
      </c>
      <c r="I133" s="74" t="s">
        <v>977</v>
      </c>
      <c r="J133" s="74" t="s">
        <v>1562</v>
      </c>
      <c r="K133" s="74" t="s">
        <v>1084</v>
      </c>
      <c r="L133" s="108" t="s">
        <v>1288</v>
      </c>
      <c r="M133" s="54" t="s">
        <v>265</v>
      </c>
      <c r="N133" s="8">
        <v>2829.54</v>
      </c>
      <c r="O133" s="49">
        <v>2829.54</v>
      </c>
      <c r="P133" s="49">
        <v>2829.54</v>
      </c>
      <c r="Q133" s="17">
        <f t="shared" si="1"/>
        <v>0</v>
      </c>
      <c r="R133" s="17"/>
      <c r="S133" s="92" t="s">
        <v>264</v>
      </c>
      <c r="T133" s="28">
        <f>IF(A133&lt;&gt;0,INDEX(#REF!,MATCH(A133,#REF!,0),10),0)</f>
        <v>0</v>
      </c>
      <c r="U133" s="30">
        <f>IF(A133&lt;&gt;0,INDEX(#REF!,MATCH(A133,#REF!,0),10),0)</f>
        <v>0</v>
      </c>
      <c r="V133" s="28">
        <f>IF(A133&lt;&gt;0,INDEX(#REF!,MATCH(A133,#REF!,0),8),0)</f>
        <v>0</v>
      </c>
    </row>
    <row r="134" spans="1:22" s="16" customFormat="1" ht="15">
      <c r="C134" s="91" t="s">
        <v>15</v>
      </c>
      <c r="D134" s="92" t="s">
        <v>266</v>
      </c>
      <c r="E134" s="92"/>
      <c r="F134" s="92" t="s">
        <v>17</v>
      </c>
      <c r="G134" s="85"/>
      <c r="H134" s="93">
        <v>43803</v>
      </c>
      <c r="I134" s="74" t="s">
        <v>976</v>
      </c>
      <c r="J134" s="74" t="s">
        <v>1561</v>
      </c>
      <c r="K134" s="74" t="s">
        <v>1208</v>
      </c>
      <c r="L134" s="108" t="s">
        <v>1362</v>
      </c>
      <c r="M134" s="54" t="s">
        <v>267</v>
      </c>
      <c r="N134" s="8">
        <v>10786.98</v>
      </c>
      <c r="O134" s="49">
        <v>10786.98</v>
      </c>
      <c r="P134" s="49">
        <v>0</v>
      </c>
      <c r="Q134" s="115">
        <f t="shared" si="1"/>
        <v>10786.98</v>
      </c>
      <c r="R134" s="120"/>
      <c r="S134" s="92" t="s">
        <v>266</v>
      </c>
      <c r="T134" s="28">
        <f>IF(A134&lt;&gt;0,INDEX(#REF!,MATCH(A134,#REF!,0),10),0)</f>
        <v>0</v>
      </c>
      <c r="U134" s="30">
        <f>IF(A134&lt;&gt;0,INDEX(#REF!,MATCH(A134,#REF!,0),10),0)</f>
        <v>0</v>
      </c>
      <c r="V134" s="28">
        <f>IF(A134&lt;&gt;0,INDEX(#REF!,MATCH(A134,#REF!,0),8),0)</f>
        <v>0</v>
      </c>
    </row>
    <row r="135" spans="1:22" s="16" customFormat="1" ht="24.75" customHeight="1">
      <c r="C135" s="85"/>
      <c r="D135" s="85"/>
      <c r="E135" s="94" t="s">
        <v>722</v>
      </c>
      <c r="F135" s="94"/>
      <c r="G135" s="94"/>
      <c r="H135" s="95"/>
      <c r="I135" s="74"/>
      <c r="J135" s="74"/>
      <c r="K135" s="74" t="s">
        <v>1011</v>
      </c>
      <c r="L135" s="108"/>
      <c r="M135" s="15"/>
      <c r="N135" s="9">
        <f>SUBTOTAL(9,N131:N134)</f>
        <v>35204.550000000003</v>
      </c>
      <c r="O135" s="51">
        <f>SUBTOTAL(9,O131:O134)</f>
        <v>35204.550000000003</v>
      </c>
      <c r="P135" s="51">
        <f>SUBTOTAL(9,P131:P134)</f>
        <v>7039.72</v>
      </c>
      <c r="Q135" s="17">
        <f t="shared" ref="Q135:Q181" si="2">O135-P135</f>
        <v>28164.83</v>
      </c>
      <c r="R135" s="17"/>
      <c r="S135" s="85"/>
      <c r="T135" s="28">
        <f>IF(A135&lt;&gt;0,INDEX(#REF!,MATCH(A135,#REF!,0),10),0)</f>
        <v>0</v>
      </c>
      <c r="U135" s="30">
        <f>IF(A135&lt;&gt;0,INDEX(#REF!,MATCH(A135,#REF!,0),10),0)</f>
        <v>0</v>
      </c>
      <c r="V135" s="28">
        <f>IF(A135&lt;&gt;0,INDEX(#REF!,MATCH(A135,#REF!,0),8),0)</f>
        <v>0</v>
      </c>
    </row>
    <row r="136" spans="1:22" s="16" customFormat="1">
      <c r="A136" s="14" t="s">
        <v>268</v>
      </c>
      <c r="B136" s="43" t="s">
        <v>269</v>
      </c>
      <c r="C136" s="91" t="s">
        <v>15</v>
      </c>
      <c r="D136" s="92" t="s">
        <v>270</v>
      </c>
      <c r="E136" s="92"/>
      <c r="F136" s="92" t="s">
        <v>19</v>
      </c>
      <c r="G136" s="85"/>
      <c r="H136" s="93">
        <v>43504</v>
      </c>
      <c r="I136" s="74" t="s">
        <v>790</v>
      </c>
      <c r="J136" s="74" t="s">
        <v>809</v>
      </c>
      <c r="K136" s="74" t="s">
        <v>1085</v>
      </c>
      <c r="L136" s="108" t="s">
        <v>1408</v>
      </c>
      <c r="M136" s="46" t="s">
        <v>271</v>
      </c>
      <c r="N136" s="8">
        <v>4391.8</v>
      </c>
      <c r="O136" s="49">
        <v>4391.8</v>
      </c>
      <c r="P136" s="49">
        <v>4391.8</v>
      </c>
      <c r="Q136" s="17">
        <f t="shared" si="2"/>
        <v>0</v>
      </c>
      <c r="R136" s="17"/>
      <c r="S136" s="92" t="s">
        <v>270</v>
      </c>
      <c r="T136" s="28" t="e">
        <f>IF(A136&lt;&gt;0,INDEX(#REF!,MATCH(A136,#REF!,0),10),0)</f>
        <v>#REF!</v>
      </c>
      <c r="U136" s="30" t="e">
        <f>IF(A136&lt;&gt;0,INDEX(#REF!,MATCH(A136,#REF!,0),10),0)</f>
        <v>#REF!</v>
      </c>
      <c r="V136" s="28" t="e">
        <f>IF(A136&lt;&gt;0,INDEX(#REF!,MATCH(A136,#REF!,0),8),0)</f>
        <v>#REF!</v>
      </c>
    </row>
    <row r="137" spans="1:22" s="16" customFormat="1">
      <c r="C137" s="91" t="s">
        <v>15</v>
      </c>
      <c r="D137" s="92" t="s">
        <v>272</v>
      </c>
      <c r="E137" s="92"/>
      <c r="F137" s="92" t="s">
        <v>17</v>
      </c>
      <c r="G137" s="85"/>
      <c r="H137" s="93">
        <v>43712</v>
      </c>
      <c r="I137" s="74" t="s">
        <v>978</v>
      </c>
      <c r="J137" s="74" t="s">
        <v>1563</v>
      </c>
      <c r="K137" s="74" t="s">
        <v>1086</v>
      </c>
      <c r="L137" s="108" t="s">
        <v>1409</v>
      </c>
      <c r="M137" s="54" t="s">
        <v>273</v>
      </c>
      <c r="N137" s="8">
        <v>229730.4</v>
      </c>
      <c r="O137" s="49">
        <v>229730.4</v>
      </c>
      <c r="P137" s="49">
        <v>0</v>
      </c>
      <c r="Q137" s="17">
        <f t="shared" si="2"/>
        <v>229730.4</v>
      </c>
      <c r="R137" s="119" t="s">
        <v>1689</v>
      </c>
      <c r="S137" s="92" t="s">
        <v>272</v>
      </c>
      <c r="T137" s="28">
        <f>IF(A137&lt;&gt;0,INDEX(#REF!,MATCH(A137,#REF!,0),10),0)</f>
        <v>0</v>
      </c>
      <c r="U137" s="30">
        <f>IF(A137&lt;&gt;0,INDEX(#REF!,MATCH(A137,#REF!,0),10),0)</f>
        <v>0</v>
      </c>
      <c r="V137" s="28">
        <f>IF(A137&lt;&gt;0,INDEX(#REF!,MATCH(A137,#REF!,0),8),0)</f>
        <v>0</v>
      </c>
    </row>
    <row r="138" spans="1:22" s="16" customFormat="1" ht="24.75" customHeight="1">
      <c r="C138" s="85"/>
      <c r="D138" s="85"/>
      <c r="E138" s="94" t="s">
        <v>723</v>
      </c>
      <c r="F138" s="94"/>
      <c r="G138" s="94"/>
      <c r="H138" s="95"/>
      <c r="I138" s="74"/>
      <c r="J138" s="74"/>
      <c r="K138" s="74" t="s">
        <v>1011</v>
      </c>
      <c r="L138" s="108"/>
      <c r="M138" s="15"/>
      <c r="N138" s="9">
        <f>SUBTOTAL(9,N136:N137)</f>
        <v>234122.19999999998</v>
      </c>
      <c r="O138" s="51">
        <f>SUBTOTAL(9,O136:O137)</f>
        <v>234122.19999999998</v>
      </c>
      <c r="P138" s="51">
        <f>SUBTOTAL(9,P136:P137)</f>
        <v>4391.8</v>
      </c>
      <c r="Q138" s="17">
        <f t="shared" si="2"/>
        <v>229730.4</v>
      </c>
      <c r="R138" s="17"/>
      <c r="S138" s="85"/>
      <c r="T138" s="28">
        <f>IF(A138&lt;&gt;0,INDEX(#REF!,MATCH(A138,#REF!,0),10),0)</f>
        <v>0</v>
      </c>
      <c r="U138" s="30">
        <f>IF(A138&lt;&gt;0,INDEX(#REF!,MATCH(A138,#REF!,0),10),0)</f>
        <v>0</v>
      </c>
      <c r="V138" s="28">
        <f>IF(A138&lt;&gt;0,INDEX(#REF!,MATCH(A138,#REF!,0),8),0)</f>
        <v>0</v>
      </c>
    </row>
    <row r="139" spans="1:22" s="16" customFormat="1">
      <c r="A139" s="14" t="s">
        <v>274</v>
      </c>
      <c r="B139" s="43" t="s">
        <v>275</v>
      </c>
      <c r="C139" s="91" t="s">
        <v>15</v>
      </c>
      <c r="D139" s="92" t="s">
        <v>276</v>
      </c>
      <c r="E139" s="92"/>
      <c r="F139" s="92" t="s">
        <v>19</v>
      </c>
      <c r="G139" s="85"/>
      <c r="H139" s="93">
        <v>43558</v>
      </c>
      <c r="I139" s="74" t="s">
        <v>979</v>
      </c>
      <c r="J139" s="74" t="s">
        <v>1564</v>
      </c>
      <c r="K139" s="74" t="s">
        <v>1087</v>
      </c>
      <c r="L139" s="108" t="s">
        <v>1289</v>
      </c>
      <c r="M139" s="53" t="s">
        <v>277</v>
      </c>
      <c r="N139" s="8">
        <v>98784.22</v>
      </c>
      <c r="O139" s="49">
        <v>98784.22</v>
      </c>
      <c r="P139" s="49">
        <v>98784.23</v>
      </c>
      <c r="Q139" s="17">
        <f t="shared" si="2"/>
        <v>-9.9999999947613105E-3</v>
      </c>
      <c r="R139" s="17"/>
      <c r="S139" s="92" t="s">
        <v>276</v>
      </c>
      <c r="T139" s="28" t="e">
        <f>IF(A139&lt;&gt;0,INDEX(#REF!,MATCH(A139,#REF!,0),10),0)</f>
        <v>#REF!</v>
      </c>
      <c r="U139" s="30" t="e">
        <f>IF(A139&lt;&gt;0,INDEX(#REF!,MATCH(A139,#REF!,0),10),0)</f>
        <v>#REF!</v>
      </c>
      <c r="V139" s="28" t="e">
        <f>IF(A139&lt;&gt;0,INDEX(#REF!,MATCH(A139,#REF!,0),8),0)</f>
        <v>#REF!</v>
      </c>
    </row>
    <row r="140" spans="1:22" s="16" customFormat="1" ht="24.75" customHeight="1">
      <c r="C140" s="85"/>
      <c r="D140" s="85"/>
      <c r="E140" s="94" t="s">
        <v>724</v>
      </c>
      <c r="F140" s="94"/>
      <c r="G140" s="94"/>
      <c r="H140" s="95"/>
      <c r="I140" s="74"/>
      <c r="J140" s="74"/>
      <c r="K140" s="74" t="s">
        <v>1011</v>
      </c>
      <c r="L140" s="108"/>
      <c r="M140" s="15"/>
      <c r="N140" s="9">
        <f>SUBTOTAL(9,N139:N139)</f>
        <v>98784.22</v>
      </c>
      <c r="O140" s="51">
        <f>SUBTOTAL(9,O139:O139)</f>
        <v>98784.22</v>
      </c>
      <c r="P140" s="51">
        <f>SUBTOTAL(9,P139:P139)</f>
        <v>98784.23</v>
      </c>
      <c r="Q140" s="17">
        <f t="shared" si="2"/>
        <v>-9.9999999947613105E-3</v>
      </c>
      <c r="R140" s="17"/>
      <c r="S140" s="85"/>
      <c r="T140" s="28">
        <f>IF(A140&lt;&gt;0,INDEX(#REF!,MATCH(A140,#REF!,0),10),0)</f>
        <v>0</v>
      </c>
      <c r="U140" s="30">
        <f>IF(A140&lt;&gt;0,INDEX(#REF!,MATCH(A140,#REF!,0),10),0)</f>
        <v>0</v>
      </c>
      <c r="V140" s="28">
        <f>IF(A140&lt;&gt;0,INDEX(#REF!,MATCH(A140,#REF!,0),8),0)</f>
        <v>0</v>
      </c>
    </row>
    <row r="141" spans="1:22" s="16" customFormat="1">
      <c r="A141" s="14" t="s">
        <v>278</v>
      </c>
      <c r="B141" s="43" t="s">
        <v>279</v>
      </c>
      <c r="C141" s="91" t="s">
        <v>15</v>
      </c>
      <c r="D141" s="92" t="s">
        <v>280</v>
      </c>
      <c r="E141" s="92"/>
      <c r="F141" s="92" t="s">
        <v>17</v>
      </c>
      <c r="G141" s="85"/>
      <c r="H141" s="93">
        <v>43809</v>
      </c>
      <c r="I141" s="74" t="s">
        <v>870</v>
      </c>
      <c r="J141" s="74" t="s">
        <v>1565</v>
      </c>
      <c r="K141" s="74" t="s">
        <v>1088</v>
      </c>
      <c r="L141" s="108" t="s">
        <v>1410</v>
      </c>
      <c r="M141" s="18" t="s">
        <v>281</v>
      </c>
      <c r="N141" s="8">
        <v>98812.89</v>
      </c>
      <c r="O141" s="49">
        <v>98812.89</v>
      </c>
      <c r="P141" s="49">
        <v>0</v>
      </c>
      <c r="Q141" s="17">
        <f t="shared" si="2"/>
        <v>98812.89</v>
      </c>
      <c r="R141" s="119" t="s">
        <v>1689</v>
      </c>
      <c r="S141" s="92" t="s">
        <v>280</v>
      </c>
      <c r="T141" s="28" t="e">
        <f>IF(A141&lt;&gt;0,INDEX(#REF!,MATCH(A141,#REF!,0),10),0)</f>
        <v>#REF!</v>
      </c>
      <c r="U141" s="30" t="e">
        <f>IF(A141&lt;&gt;0,INDEX(#REF!,MATCH(A141,#REF!,0),10),0)</f>
        <v>#REF!</v>
      </c>
      <c r="V141" s="28" t="e">
        <f>IF(A141&lt;&gt;0,INDEX(#REF!,MATCH(A141,#REF!,0),8),0)</f>
        <v>#REF!</v>
      </c>
    </row>
    <row r="142" spans="1:22" s="16" customFormat="1" ht="24.75" customHeight="1">
      <c r="C142" s="85"/>
      <c r="D142" s="85"/>
      <c r="E142" s="94" t="s">
        <v>725</v>
      </c>
      <c r="F142" s="94"/>
      <c r="G142" s="94"/>
      <c r="H142" s="95"/>
      <c r="I142" s="74"/>
      <c r="J142" s="74"/>
      <c r="K142" s="74" t="s">
        <v>1011</v>
      </c>
      <c r="L142" s="108"/>
      <c r="M142" s="15"/>
      <c r="N142" s="9">
        <f>SUBTOTAL(9,N141:N141)</f>
        <v>98812.89</v>
      </c>
      <c r="O142" s="51">
        <f>SUBTOTAL(9,O141:O141)</f>
        <v>98812.89</v>
      </c>
      <c r="P142" s="51">
        <f>SUBTOTAL(9,P141:P141)</f>
        <v>0</v>
      </c>
      <c r="Q142" s="17">
        <f t="shared" si="2"/>
        <v>98812.89</v>
      </c>
      <c r="R142" s="17"/>
      <c r="S142" s="85"/>
      <c r="T142" s="28">
        <f>IF(A142&lt;&gt;0,INDEX(#REF!,MATCH(A142,#REF!,0),10),0)</f>
        <v>0</v>
      </c>
      <c r="U142" s="30">
        <f>IF(A142&lt;&gt;0,INDEX(#REF!,MATCH(A142,#REF!,0),10),0)</f>
        <v>0</v>
      </c>
      <c r="V142" s="28">
        <f>IF(A142&lt;&gt;0,INDEX(#REF!,MATCH(A142,#REF!,0),8),0)</f>
        <v>0</v>
      </c>
    </row>
    <row r="143" spans="1:22" s="16" customFormat="1">
      <c r="A143" s="14" t="s">
        <v>282</v>
      </c>
      <c r="B143" s="43" t="s">
        <v>283</v>
      </c>
      <c r="C143" s="91" t="s">
        <v>15</v>
      </c>
      <c r="D143" s="92" t="s">
        <v>284</v>
      </c>
      <c r="E143" s="92"/>
      <c r="F143" s="92" t="s">
        <v>17</v>
      </c>
      <c r="G143" s="85"/>
      <c r="H143" s="93">
        <v>43776</v>
      </c>
      <c r="I143" s="74" t="s">
        <v>980</v>
      </c>
      <c r="J143" s="74" t="s">
        <v>1566</v>
      </c>
      <c r="K143" s="74" t="s">
        <v>1089</v>
      </c>
      <c r="L143" s="108" t="s">
        <v>1411</v>
      </c>
      <c r="M143" s="53" t="s">
        <v>285</v>
      </c>
      <c r="N143" s="8">
        <v>25294.5</v>
      </c>
      <c r="O143" s="49">
        <v>25294.5</v>
      </c>
      <c r="P143" s="49">
        <v>0</v>
      </c>
      <c r="Q143" s="17">
        <f t="shared" si="2"/>
        <v>25294.5</v>
      </c>
      <c r="R143" s="119" t="s">
        <v>1689</v>
      </c>
      <c r="S143" s="92" t="s">
        <v>284</v>
      </c>
      <c r="T143" s="28" t="e">
        <f>IF(A143&lt;&gt;0,INDEX(#REF!,MATCH(A143,#REF!,0),10),0)</f>
        <v>#REF!</v>
      </c>
      <c r="U143" s="30" t="e">
        <f>IF(A143&lt;&gt;0,INDEX(#REF!,MATCH(A143,#REF!,0),10),0)</f>
        <v>#REF!</v>
      </c>
      <c r="V143" s="28" t="e">
        <f>IF(A143&lt;&gt;0,INDEX(#REF!,MATCH(A143,#REF!,0),8),0)</f>
        <v>#REF!</v>
      </c>
    </row>
    <row r="144" spans="1:22" s="16" customFormat="1" ht="24.75" customHeight="1">
      <c r="C144" s="85"/>
      <c r="D144" s="85"/>
      <c r="E144" s="94" t="s">
        <v>726</v>
      </c>
      <c r="F144" s="94"/>
      <c r="G144" s="94"/>
      <c r="H144" s="95"/>
      <c r="I144" s="74"/>
      <c r="J144" s="74"/>
      <c r="K144" s="74" t="s">
        <v>1011</v>
      </c>
      <c r="L144" s="108"/>
      <c r="M144" s="15"/>
      <c r="N144" s="9">
        <f>SUBTOTAL(9,N143)</f>
        <v>25294.5</v>
      </c>
      <c r="O144" s="51">
        <f>SUBTOTAL(9,O143)</f>
        <v>25294.5</v>
      </c>
      <c r="P144" s="51">
        <f>SUBTOTAL(9,P143)</f>
        <v>0</v>
      </c>
      <c r="Q144" s="17">
        <f t="shared" si="2"/>
        <v>25294.5</v>
      </c>
      <c r="R144" s="17"/>
      <c r="S144" s="85"/>
      <c r="T144" s="28">
        <f>IF(A144&lt;&gt;0,INDEX(#REF!,MATCH(A144,#REF!,0),10),0)</f>
        <v>0</v>
      </c>
      <c r="U144" s="30">
        <f>IF(A144&lt;&gt;0,INDEX(#REF!,MATCH(A144,#REF!,0),10),0)</f>
        <v>0</v>
      </c>
      <c r="V144" s="28">
        <f>IF(A144&lt;&gt;0,INDEX(#REF!,MATCH(A144,#REF!,0),8),0)</f>
        <v>0</v>
      </c>
    </row>
    <row r="145" spans="1:22" s="16" customFormat="1">
      <c r="A145" s="14" t="s">
        <v>286</v>
      </c>
      <c r="B145" s="18" t="s">
        <v>287</v>
      </c>
      <c r="C145" s="91" t="s">
        <v>15</v>
      </c>
      <c r="D145" s="92" t="s">
        <v>288</v>
      </c>
      <c r="E145" s="92"/>
      <c r="F145" s="92" t="s">
        <v>19</v>
      </c>
      <c r="G145" s="85"/>
      <c r="H145" s="93">
        <v>43481</v>
      </c>
      <c r="I145" s="74" t="s">
        <v>791</v>
      </c>
      <c r="J145" s="74" t="s">
        <v>1567</v>
      </c>
      <c r="K145" s="74" t="s">
        <v>1090</v>
      </c>
      <c r="L145" s="108" t="s">
        <v>1290</v>
      </c>
      <c r="M145" s="18" t="s">
        <v>289</v>
      </c>
      <c r="N145" s="8">
        <v>54475.16</v>
      </c>
      <c r="O145" s="49">
        <v>54475.16</v>
      </c>
      <c r="P145" s="49">
        <v>47380</v>
      </c>
      <c r="Q145" s="17">
        <f t="shared" si="2"/>
        <v>7095.1600000000035</v>
      </c>
      <c r="R145" s="17"/>
      <c r="S145" s="92" t="s">
        <v>288</v>
      </c>
      <c r="T145" s="28" t="e">
        <f>IF(A145&lt;&gt;0,INDEX(#REF!,MATCH(A145,#REF!,0),10),0)</f>
        <v>#REF!</v>
      </c>
      <c r="U145" s="30" t="e">
        <f>IF(A145&lt;&gt;0,INDEX(#REF!,MATCH(A145,#REF!,0),10),0)</f>
        <v>#REF!</v>
      </c>
      <c r="V145" s="28" t="e">
        <f>IF(A145&lt;&gt;0,INDEX(#REF!,MATCH(A145,#REF!,0),8),0)</f>
        <v>#REF!</v>
      </c>
    </row>
    <row r="146" spans="1:22" s="16" customFormat="1" ht="24.75" customHeight="1">
      <c r="C146" s="85"/>
      <c r="D146" s="85"/>
      <c r="E146" s="94" t="s">
        <v>727</v>
      </c>
      <c r="F146" s="94"/>
      <c r="G146" s="94"/>
      <c r="H146" s="95"/>
      <c r="I146" s="74"/>
      <c r="J146" s="74"/>
      <c r="K146" s="74" t="s">
        <v>1011</v>
      </c>
      <c r="L146" s="108"/>
      <c r="M146" s="15"/>
      <c r="N146" s="9">
        <f>SUBTOTAL(9,N145)</f>
        <v>54475.16</v>
      </c>
      <c r="O146" s="51">
        <f>SUBTOTAL(9,O145)</f>
        <v>54475.16</v>
      </c>
      <c r="P146" s="51">
        <f>SUBTOTAL(9,P145)</f>
        <v>47380</v>
      </c>
      <c r="Q146" s="17">
        <f t="shared" si="2"/>
        <v>7095.1600000000035</v>
      </c>
      <c r="R146" s="17"/>
      <c r="S146" s="85"/>
      <c r="T146" s="28">
        <f>IF(A146&lt;&gt;0,INDEX(#REF!,MATCH(A146,#REF!,0),10),0)</f>
        <v>0</v>
      </c>
      <c r="U146" s="30">
        <f>IF(A146&lt;&gt;0,INDEX(#REF!,MATCH(A146,#REF!,0),10),0)</f>
        <v>0</v>
      </c>
      <c r="V146" s="28">
        <f>IF(A146&lt;&gt;0,INDEX(#REF!,MATCH(A146,#REF!,0),8),0)</f>
        <v>0</v>
      </c>
    </row>
    <row r="147" spans="1:22" s="16" customFormat="1">
      <c r="A147" s="14" t="s">
        <v>290</v>
      </c>
      <c r="B147" s="43" t="s">
        <v>291</v>
      </c>
      <c r="C147" s="91" t="s">
        <v>15</v>
      </c>
      <c r="D147" s="92" t="s">
        <v>292</v>
      </c>
      <c r="E147" s="92"/>
      <c r="F147" s="92" t="s">
        <v>19</v>
      </c>
      <c r="G147" s="85"/>
      <c r="H147" s="93">
        <v>43558</v>
      </c>
      <c r="I147" s="74" t="s">
        <v>876</v>
      </c>
      <c r="J147" s="74" t="s">
        <v>1568</v>
      </c>
      <c r="K147" s="74" t="s">
        <v>1091</v>
      </c>
      <c r="L147" s="108" t="s">
        <v>1291</v>
      </c>
      <c r="M147" s="18" t="s">
        <v>293</v>
      </c>
      <c r="N147" s="8">
        <v>47208.959999999999</v>
      </c>
      <c r="O147" s="49">
        <v>47208.959999999999</v>
      </c>
      <c r="P147" s="49">
        <v>47208.959999999999</v>
      </c>
      <c r="Q147" s="17">
        <f t="shared" si="2"/>
        <v>0</v>
      </c>
      <c r="R147" s="17"/>
      <c r="S147" s="92" t="s">
        <v>292</v>
      </c>
      <c r="T147" s="28" t="e">
        <f>IF(A147&lt;&gt;0,INDEX(#REF!,MATCH(A147,#REF!,0),10),0)</f>
        <v>#REF!</v>
      </c>
      <c r="U147" s="30" t="e">
        <f>IF(A147&lt;&gt;0,INDEX(#REF!,MATCH(A147,#REF!,0),10),0)</f>
        <v>#REF!</v>
      </c>
      <c r="V147" s="28" t="e">
        <f>IF(A147&lt;&gt;0,INDEX(#REF!,MATCH(A147,#REF!,0),8),0)</f>
        <v>#REF!</v>
      </c>
    </row>
    <row r="148" spans="1:22" s="16" customFormat="1" ht="24.75" customHeight="1">
      <c r="C148" s="85"/>
      <c r="D148" s="85"/>
      <c r="E148" s="94" t="s">
        <v>728</v>
      </c>
      <c r="F148" s="94"/>
      <c r="G148" s="94"/>
      <c r="H148" s="95"/>
      <c r="I148" s="74"/>
      <c r="J148" s="74"/>
      <c r="K148" s="74" t="s">
        <v>1011</v>
      </c>
      <c r="L148" s="108"/>
      <c r="M148" s="15"/>
      <c r="N148" s="9">
        <f>SUBTOTAL(9,N147)</f>
        <v>47208.959999999999</v>
      </c>
      <c r="O148" s="51">
        <f>SUBTOTAL(9,O147)</f>
        <v>47208.959999999999</v>
      </c>
      <c r="P148" s="51">
        <f>SUBTOTAL(9,P147)</f>
        <v>47208.959999999999</v>
      </c>
      <c r="Q148" s="17">
        <f t="shared" si="2"/>
        <v>0</v>
      </c>
      <c r="R148" s="17"/>
      <c r="S148" s="85"/>
      <c r="T148" s="28">
        <f>IF(A148&lt;&gt;0,INDEX(#REF!,MATCH(A148,#REF!,0),10),0)</f>
        <v>0</v>
      </c>
      <c r="U148" s="30">
        <f>IF(A148&lt;&gt;0,INDEX(#REF!,MATCH(A148,#REF!,0),10),0)</f>
        <v>0</v>
      </c>
      <c r="V148" s="28">
        <f>IF(A148&lt;&gt;0,INDEX(#REF!,MATCH(A148,#REF!,0),8),0)</f>
        <v>0</v>
      </c>
    </row>
    <row r="149" spans="1:22" s="16" customFormat="1">
      <c r="A149" s="14" t="s">
        <v>294</v>
      </c>
      <c r="B149" s="18" t="s">
        <v>295</v>
      </c>
      <c r="C149" s="91" t="s">
        <v>15</v>
      </c>
      <c r="D149" s="92" t="s">
        <v>296</v>
      </c>
      <c r="E149" s="92"/>
      <c r="F149" s="92" t="s">
        <v>19</v>
      </c>
      <c r="G149" s="85"/>
      <c r="H149" s="93">
        <v>43466</v>
      </c>
      <c r="I149" s="74" t="s">
        <v>982</v>
      </c>
      <c r="J149" s="74" t="s">
        <v>1569</v>
      </c>
      <c r="K149" s="74" t="s">
        <v>1092</v>
      </c>
      <c r="L149" s="108" t="s">
        <v>1292</v>
      </c>
      <c r="M149" s="53" t="s">
        <v>297</v>
      </c>
      <c r="N149" s="8">
        <v>153826.21</v>
      </c>
      <c r="O149" s="49">
        <v>153826.21</v>
      </c>
      <c r="P149" s="49">
        <v>153826.20000000001</v>
      </c>
      <c r="Q149" s="17">
        <f t="shared" si="2"/>
        <v>9.9999999802093953E-3</v>
      </c>
      <c r="R149" s="17"/>
      <c r="S149" s="92" t="s">
        <v>296</v>
      </c>
      <c r="T149" s="28" t="e">
        <f>IF(A149&lt;&gt;0,INDEX(#REF!,MATCH(A149,#REF!,0),10),0)</f>
        <v>#REF!</v>
      </c>
      <c r="U149" s="30" t="e">
        <f>IF(A149&lt;&gt;0,INDEX(#REF!,MATCH(A149,#REF!,0),10),0)</f>
        <v>#REF!</v>
      </c>
      <c r="V149" s="28" t="e">
        <f>IF(A149&lt;&gt;0,INDEX(#REF!,MATCH(A149,#REF!,0),8),0)</f>
        <v>#REF!</v>
      </c>
    </row>
    <row r="150" spans="1:22" s="16" customFormat="1">
      <c r="C150" s="91" t="s">
        <v>15</v>
      </c>
      <c r="D150" s="92" t="s">
        <v>298</v>
      </c>
      <c r="E150" s="92"/>
      <c r="F150" s="92" t="s">
        <v>19</v>
      </c>
      <c r="G150" s="85"/>
      <c r="H150" s="93">
        <v>43466</v>
      </c>
      <c r="I150" s="74" t="s">
        <v>983</v>
      </c>
      <c r="J150" s="74" t="s">
        <v>1570</v>
      </c>
      <c r="K150" s="74" t="s">
        <v>1093</v>
      </c>
      <c r="L150" s="108" t="s">
        <v>1293</v>
      </c>
      <c r="M150" s="58" t="s">
        <v>299</v>
      </c>
      <c r="N150" s="8">
        <v>82971.72</v>
      </c>
      <c r="O150" s="49">
        <v>82971.72</v>
      </c>
      <c r="P150" s="49">
        <v>82971.710000000006</v>
      </c>
      <c r="Q150" s="17">
        <f t="shared" si="2"/>
        <v>9.9999999947613105E-3</v>
      </c>
      <c r="R150" s="17"/>
      <c r="S150" s="92" t="s">
        <v>298</v>
      </c>
      <c r="T150" s="28">
        <f>IF(A150&lt;&gt;0,INDEX(#REF!,MATCH(A150,#REF!,0),10),0)</f>
        <v>0</v>
      </c>
      <c r="U150" s="30">
        <f>IF(A150&lt;&gt;0,INDEX(#REF!,MATCH(A150,#REF!,0),10),0)</f>
        <v>0</v>
      </c>
      <c r="V150" s="28">
        <f>IF(A150&lt;&gt;0,INDEX(#REF!,MATCH(A150,#REF!,0),8),0)</f>
        <v>0</v>
      </c>
    </row>
    <row r="151" spans="1:22" s="16" customFormat="1">
      <c r="C151" s="91" t="s">
        <v>20</v>
      </c>
      <c r="D151" s="92" t="s">
        <v>300</v>
      </c>
      <c r="E151" s="92"/>
      <c r="F151" s="85"/>
      <c r="G151" s="85"/>
      <c r="H151" s="93">
        <v>43637</v>
      </c>
      <c r="I151" s="74" t="s">
        <v>878</v>
      </c>
      <c r="J151" s="74" t="s">
        <v>1571</v>
      </c>
      <c r="K151" s="74" t="s">
        <v>1094</v>
      </c>
      <c r="L151" s="108" t="s">
        <v>1294</v>
      </c>
      <c r="M151" s="62" t="s">
        <v>301</v>
      </c>
      <c r="N151" s="8">
        <v>15929.79</v>
      </c>
      <c r="O151" s="49">
        <v>15929.79</v>
      </c>
      <c r="P151" s="49">
        <v>15929.79</v>
      </c>
      <c r="Q151" s="17">
        <f t="shared" si="2"/>
        <v>0</v>
      </c>
      <c r="R151" s="17"/>
      <c r="S151" s="92" t="s">
        <v>300</v>
      </c>
      <c r="T151" s="28">
        <f>IF(A151&lt;&gt;0,INDEX(#REF!,MATCH(A151,#REF!,0),10),0)</f>
        <v>0</v>
      </c>
      <c r="U151" s="30">
        <f>IF(A151&lt;&gt;0,INDEX(#REF!,MATCH(A151,#REF!,0),10),0)</f>
        <v>0</v>
      </c>
      <c r="V151" s="28">
        <f>IF(A151&lt;&gt;0,INDEX(#REF!,MATCH(A151,#REF!,0),8),0)</f>
        <v>0</v>
      </c>
    </row>
    <row r="152" spans="1:22" s="16" customFormat="1">
      <c r="C152" s="91" t="s">
        <v>20</v>
      </c>
      <c r="D152" s="92" t="s">
        <v>302</v>
      </c>
      <c r="E152" s="92"/>
      <c r="F152" s="85"/>
      <c r="G152" s="85"/>
      <c r="H152" s="93">
        <v>43663</v>
      </c>
      <c r="I152" s="74" t="s">
        <v>981</v>
      </c>
      <c r="J152" s="74" t="s">
        <v>1572</v>
      </c>
      <c r="K152" s="74" t="s">
        <v>1095</v>
      </c>
      <c r="L152" s="108" t="s">
        <v>1295</v>
      </c>
      <c r="M152" s="54" t="s">
        <v>303</v>
      </c>
      <c r="N152" s="8">
        <v>8830.08</v>
      </c>
      <c r="O152" s="49">
        <v>8830.08</v>
      </c>
      <c r="P152" s="49">
        <v>8830.08</v>
      </c>
      <c r="Q152" s="17">
        <f t="shared" si="2"/>
        <v>0</v>
      </c>
      <c r="R152" s="17"/>
      <c r="S152" s="92" t="s">
        <v>302</v>
      </c>
      <c r="T152" s="28">
        <f>IF(A152&lt;&gt;0,INDEX(#REF!,MATCH(A152,#REF!,0),10),0)</f>
        <v>0</v>
      </c>
      <c r="U152" s="30">
        <f>IF(A152&lt;&gt;0,INDEX(#REF!,MATCH(A152,#REF!,0),10),0)</f>
        <v>0</v>
      </c>
      <c r="V152" s="28">
        <f>IF(A152&lt;&gt;0,INDEX(#REF!,MATCH(A152,#REF!,0),8),0)</f>
        <v>0</v>
      </c>
    </row>
    <row r="153" spans="1:22" s="16" customFormat="1" ht="15">
      <c r="C153" s="44" t="s">
        <v>21</v>
      </c>
      <c r="D153" s="92" t="s">
        <v>304</v>
      </c>
      <c r="E153" s="92"/>
      <c r="F153" s="92" t="s">
        <v>17</v>
      </c>
      <c r="G153" s="85"/>
      <c r="H153" s="93">
        <v>43816</v>
      </c>
      <c r="I153" s="74" t="s">
        <v>871</v>
      </c>
      <c r="J153" s="74" t="s">
        <v>1573</v>
      </c>
      <c r="K153" s="74" t="s">
        <v>1096</v>
      </c>
      <c r="L153" s="108" t="s">
        <v>1296</v>
      </c>
      <c r="M153" s="18" t="s">
        <v>305</v>
      </c>
      <c r="N153" s="8">
        <f>13774*1.14975</f>
        <v>15836.656500000001</v>
      </c>
      <c r="O153" s="49">
        <v>32422.95</v>
      </c>
      <c r="P153" s="49">
        <v>0</v>
      </c>
      <c r="Q153" s="116">
        <f t="shared" si="2"/>
        <v>32422.95</v>
      </c>
      <c r="R153" s="116"/>
      <c r="S153" s="92" t="s">
        <v>304</v>
      </c>
      <c r="T153" s="28">
        <f>IF(A153&lt;&gt;0,INDEX(#REF!,MATCH(A153,#REF!,0),10),0)</f>
        <v>0</v>
      </c>
      <c r="U153" s="30">
        <f>IF(A153&lt;&gt;0,INDEX(#REF!,MATCH(A153,#REF!,0),10),0)</f>
        <v>0</v>
      </c>
      <c r="V153" s="28">
        <f>IF(A153&lt;&gt;0,INDEX(#REF!,MATCH(A153,#REF!,0),8),0)</f>
        <v>0</v>
      </c>
    </row>
    <row r="154" spans="1:22" s="16" customFormat="1" ht="24.75" customHeight="1">
      <c r="C154" s="85"/>
      <c r="D154" s="85"/>
      <c r="E154" s="94" t="s">
        <v>729</v>
      </c>
      <c r="F154" s="94"/>
      <c r="G154" s="94"/>
      <c r="H154" s="95"/>
      <c r="I154" s="74"/>
      <c r="J154" s="74"/>
      <c r="K154" s="74" t="s">
        <v>1011</v>
      </c>
      <c r="L154" s="108"/>
      <c r="M154" s="15"/>
      <c r="N154" s="9">
        <f>SUBTOTAL(9,N149:N153)</f>
        <v>277394.45649999997</v>
      </c>
      <c r="O154" s="51">
        <f>SUBTOTAL(9,O149:O153)</f>
        <v>293980.75</v>
      </c>
      <c r="P154" s="51">
        <f>SUBTOTAL(9,P149:P153)</f>
        <v>261557.78000000003</v>
      </c>
      <c r="Q154" s="17">
        <f t="shared" si="2"/>
        <v>32422.969999999972</v>
      </c>
      <c r="R154" s="17"/>
      <c r="S154" s="85"/>
      <c r="T154" s="28">
        <f>IF(A154&lt;&gt;0,INDEX(#REF!,MATCH(A154,#REF!,0),10),0)</f>
        <v>0</v>
      </c>
      <c r="U154" s="30">
        <f>IF(A154&lt;&gt;0,INDEX(#REF!,MATCH(A154,#REF!,0),10),0)</f>
        <v>0</v>
      </c>
      <c r="V154" s="28">
        <f>IF(A154&lt;&gt;0,INDEX(#REF!,MATCH(A154,#REF!,0),8),0)</f>
        <v>0</v>
      </c>
    </row>
    <row r="155" spans="1:22" s="16" customFormat="1" ht="24">
      <c r="A155" s="14" t="s">
        <v>306</v>
      </c>
      <c r="B155" s="43" t="s">
        <v>307</v>
      </c>
      <c r="C155" s="91" t="s">
        <v>15</v>
      </c>
      <c r="D155" s="92" t="s">
        <v>308</v>
      </c>
      <c r="E155" s="92"/>
      <c r="F155" s="92" t="s">
        <v>19</v>
      </c>
      <c r="G155" s="85"/>
      <c r="H155" s="93">
        <v>43692</v>
      </c>
      <c r="I155" s="74" t="s">
        <v>1574</v>
      </c>
      <c r="J155" s="74" t="s">
        <v>1575</v>
      </c>
      <c r="K155" s="74" t="s">
        <v>1470</v>
      </c>
      <c r="L155" s="114" t="s">
        <v>1412</v>
      </c>
      <c r="M155" s="53" t="s">
        <v>309</v>
      </c>
      <c r="N155" s="8">
        <v>41304.770000000004</v>
      </c>
      <c r="O155" s="49">
        <v>41304.770000000004</v>
      </c>
      <c r="P155" s="49">
        <v>41304.770000000004</v>
      </c>
      <c r="Q155" s="17">
        <f t="shared" si="2"/>
        <v>0</v>
      </c>
      <c r="R155" s="17"/>
      <c r="S155" s="92" t="s">
        <v>308</v>
      </c>
      <c r="T155" s="28" t="e">
        <f>IF(A155&lt;&gt;0,INDEX(#REF!,MATCH(A155,#REF!,0),10),0)</f>
        <v>#REF!</v>
      </c>
      <c r="U155" s="30" t="e">
        <f>IF(A155&lt;&gt;0,INDEX(#REF!,MATCH(A155,#REF!,0),10),0)</f>
        <v>#REF!</v>
      </c>
      <c r="V155" s="28" t="e">
        <f>IF(A155&lt;&gt;0,INDEX(#REF!,MATCH(A155,#REF!,0),8),0)</f>
        <v>#REF!</v>
      </c>
    </row>
    <row r="156" spans="1:22" s="16" customFormat="1" ht="24.75" customHeight="1">
      <c r="C156" s="85"/>
      <c r="D156" s="85"/>
      <c r="E156" s="94" t="s">
        <v>730</v>
      </c>
      <c r="F156" s="94"/>
      <c r="G156" s="94"/>
      <c r="H156" s="95"/>
      <c r="I156" s="74"/>
      <c r="J156" s="74"/>
      <c r="K156" s="74" t="s">
        <v>1011</v>
      </c>
      <c r="L156" s="108"/>
      <c r="M156" s="15"/>
      <c r="N156" s="9">
        <f>SUBTOTAL(9,N155:N155)</f>
        <v>41304.770000000004</v>
      </c>
      <c r="O156" s="51">
        <f>SUBTOTAL(9,O155:O155)</f>
        <v>41304.770000000004</v>
      </c>
      <c r="P156" s="51">
        <f>SUBTOTAL(9,P155:P155)</f>
        <v>41304.770000000004</v>
      </c>
      <c r="Q156" s="17">
        <f t="shared" si="2"/>
        <v>0</v>
      </c>
      <c r="R156" s="17"/>
      <c r="S156" s="85"/>
      <c r="T156" s="28">
        <f>IF(A156&lt;&gt;0,INDEX(#REF!,MATCH(A156,#REF!,0),10),0)</f>
        <v>0</v>
      </c>
      <c r="U156" s="30">
        <f>IF(A156&lt;&gt;0,INDEX(#REF!,MATCH(A156,#REF!,0),10),0)</f>
        <v>0</v>
      </c>
      <c r="V156" s="28">
        <f>IF(A156&lt;&gt;0,INDEX(#REF!,MATCH(A156,#REF!,0),8),0)</f>
        <v>0</v>
      </c>
    </row>
    <row r="157" spans="1:22" s="16" customFormat="1">
      <c r="A157" s="14" t="s">
        <v>310</v>
      </c>
      <c r="B157" s="43" t="s">
        <v>311</v>
      </c>
      <c r="C157" s="91" t="s">
        <v>15</v>
      </c>
      <c r="D157" s="92" t="s">
        <v>312</v>
      </c>
      <c r="E157" s="92"/>
      <c r="F157" s="92" t="s">
        <v>19</v>
      </c>
      <c r="G157" s="85"/>
      <c r="H157" s="93">
        <v>43466</v>
      </c>
      <c r="I157" s="74" t="s">
        <v>872</v>
      </c>
      <c r="J157" s="74" t="s">
        <v>1576</v>
      </c>
      <c r="K157" s="74" t="s">
        <v>1097</v>
      </c>
      <c r="L157" s="108" t="s">
        <v>1454</v>
      </c>
      <c r="M157" s="18" t="s">
        <v>313</v>
      </c>
      <c r="N157" s="8">
        <v>562318.62</v>
      </c>
      <c r="O157" s="49">
        <v>562318.62</v>
      </c>
      <c r="P157" s="49">
        <v>532186.66</v>
      </c>
      <c r="Q157" s="17">
        <f t="shared" si="2"/>
        <v>30131.959999999963</v>
      </c>
      <c r="R157" s="17"/>
      <c r="S157" s="92" t="s">
        <v>312</v>
      </c>
      <c r="T157" s="28" t="e">
        <f>IF(A157&lt;&gt;0,INDEX(#REF!,MATCH(A157,#REF!,0),10),0)</f>
        <v>#REF!</v>
      </c>
      <c r="U157" s="30" t="e">
        <f>IF(A157&lt;&gt;0,INDEX(#REF!,MATCH(A157,#REF!,0),10),0)</f>
        <v>#REF!</v>
      </c>
      <c r="V157" s="28" t="e">
        <f>IF(A157&lt;&gt;0,INDEX(#REF!,MATCH(A157,#REF!,0),8),0)</f>
        <v>#REF!</v>
      </c>
    </row>
    <row r="158" spans="1:22" s="16" customFormat="1" ht="24.75" customHeight="1">
      <c r="C158" s="85"/>
      <c r="D158" s="85"/>
      <c r="E158" s="94" t="s">
        <v>731</v>
      </c>
      <c r="F158" s="94"/>
      <c r="G158" s="94"/>
      <c r="H158" s="95"/>
      <c r="I158" s="74"/>
      <c r="J158" s="74"/>
      <c r="K158" s="74" t="s">
        <v>1011</v>
      </c>
      <c r="L158" s="108"/>
      <c r="M158" s="15"/>
      <c r="N158" s="9">
        <f>SUBTOTAL(9,N157:N157)</f>
        <v>562318.62</v>
      </c>
      <c r="O158" s="51">
        <f>SUBTOTAL(9,O157:O157)</f>
        <v>562318.62</v>
      </c>
      <c r="P158" s="51">
        <f>SUBTOTAL(9,P157:P157)</f>
        <v>532186.66</v>
      </c>
      <c r="Q158" s="17">
        <f t="shared" si="2"/>
        <v>30131.959999999963</v>
      </c>
      <c r="R158" s="17"/>
      <c r="S158" s="85"/>
      <c r="T158" s="28">
        <f>IF(A158&lt;&gt;0,INDEX(#REF!,MATCH(A158,#REF!,0),10),0)</f>
        <v>0</v>
      </c>
      <c r="U158" s="30">
        <f>IF(A158&lt;&gt;0,INDEX(#REF!,MATCH(A158,#REF!,0),10),0)</f>
        <v>0</v>
      </c>
      <c r="V158" s="28">
        <f>IF(A158&lt;&gt;0,INDEX(#REF!,MATCH(A158,#REF!,0),8),0)</f>
        <v>0</v>
      </c>
    </row>
    <row r="159" spans="1:22" s="16" customFormat="1">
      <c r="A159" s="14" t="s">
        <v>314</v>
      </c>
      <c r="B159" s="43" t="s">
        <v>315</v>
      </c>
      <c r="C159" s="91" t="s">
        <v>15</v>
      </c>
      <c r="D159" s="92" t="s">
        <v>316</v>
      </c>
      <c r="E159" s="92"/>
      <c r="F159" s="92" t="s">
        <v>19</v>
      </c>
      <c r="G159" s="85"/>
      <c r="H159" s="93">
        <v>43570</v>
      </c>
      <c r="I159" s="74" t="s">
        <v>877</v>
      </c>
      <c r="J159" s="74" t="s">
        <v>1577</v>
      </c>
      <c r="K159" s="74" t="s">
        <v>1098</v>
      </c>
      <c r="L159" s="108" t="s">
        <v>1413</v>
      </c>
      <c r="M159" s="46" t="s">
        <v>317</v>
      </c>
      <c r="N159" s="8">
        <v>14768.54</v>
      </c>
      <c r="O159" s="49">
        <v>14768.54</v>
      </c>
      <c r="P159" s="49">
        <v>14768.54</v>
      </c>
      <c r="Q159" s="17">
        <f t="shared" si="2"/>
        <v>0</v>
      </c>
      <c r="R159" s="17"/>
      <c r="S159" s="92" t="s">
        <v>316</v>
      </c>
      <c r="T159" s="28" t="e">
        <f>IF(A159&lt;&gt;0,INDEX(#REF!,MATCH(A159,#REF!,0),10),0)</f>
        <v>#REF!</v>
      </c>
      <c r="U159" s="30" t="e">
        <f>IF(A159&lt;&gt;0,INDEX(#REF!,MATCH(A159,#REF!,0),10),0)</f>
        <v>#REF!</v>
      </c>
      <c r="V159" s="28" t="e">
        <f>IF(A159&lt;&gt;0,INDEX(#REF!,MATCH(A159,#REF!,0),8),0)</f>
        <v>#REF!</v>
      </c>
    </row>
    <row r="160" spans="1:22" s="16" customFormat="1">
      <c r="C160" s="91" t="s">
        <v>15</v>
      </c>
      <c r="D160" s="92" t="s">
        <v>318</v>
      </c>
      <c r="E160" s="92"/>
      <c r="F160" s="92" t="s">
        <v>19</v>
      </c>
      <c r="G160" s="85"/>
      <c r="H160" s="93">
        <v>43570</v>
      </c>
      <c r="I160" s="74" t="s">
        <v>877</v>
      </c>
      <c r="J160" s="74" t="s">
        <v>1577</v>
      </c>
      <c r="K160" s="74" t="s">
        <v>1098</v>
      </c>
      <c r="L160" s="108" t="s">
        <v>1413</v>
      </c>
      <c r="M160" s="46" t="s">
        <v>319</v>
      </c>
      <c r="N160" s="8">
        <v>12896.19</v>
      </c>
      <c r="O160" s="49">
        <v>12896.19</v>
      </c>
      <c r="P160" s="49">
        <v>11148.67</v>
      </c>
      <c r="Q160" s="17">
        <f t="shared" si="2"/>
        <v>1747.5200000000004</v>
      </c>
      <c r="R160" s="17"/>
      <c r="S160" s="92" t="s">
        <v>318</v>
      </c>
      <c r="T160" s="28">
        <f>IF(A160&lt;&gt;0,INDEX(#REF!,MATCH(A160,#REF!,0),10),0)</f>
        <v>0</v>
      </c>
      <c r="U160" s="30">
        <f>IF(A160&lt;&gt;0,INDEX(#REF!,MATCH(A160,#REF!,0),10),0)</f>
        <v>0</v>
      </c>
      <c r="V160" s="28">
        <f>IF(A160&lt;&gt;0,INDEX(#REF!,MATCH(A160,#REF!,0),8),0)</f>
        <v>0</v>
      </c>
    </row>
    <row r="161" spans="1:22" s="16" customFormat="1">
      <c r="C161" s="91" t="s">
        <v>15</v>
      </c>
      <c r="D161" s="92" t="s">
        <v>320</v>
      </c>
      <c r="E161" s="92"/>
      <c r="F161" s="92" t="s">
        <v>19</v>
      </c>
      <c r="G161" s="85"/>
      <c r="H161" s="93">
        <v>43599</v>
      </c>
      <c r="I161" s="74" t="s">
        <v>873</v>
      </c>
      <c r="J161" s="74" t="s">
        <v>1578</v>
      </c>
      <c r="K161" s="74" t="s">
        <v>1099</v>
      </c>
      <c r="L161" s="108" t="s">
        <v>1414</v>
      </c>
      <c r="M161" s="46" t="s">
        <v>321</v>
      </c>
      <c r="N161" s="8">
        <v>4954.2300000000005</v>
      </c>
      <c r="O161" s="49">
        <v>4954.2300000000005</v>
      </c>
      <c r="P161" s="49">
        <v>4954.22</v>
      </c>
      <c r="Q161" s="17">
        <f t="shared" si="2"/>
        <v>1.0000000000218279E-2</v>
      </c>
      <c r="R161" s="17"/>
      <c r="S161" s="92" t="s">
        <v>320</v>
      </c>
      <c r="T161" s="28">
        <f>IF(A161&lt;&gt;0,INDEX(#REF!,MATCH(A161,#REF!,0),10),0)</f>
        <v>0</v>
      </c>
      <c r="U161" s="30">
        <f>IF(A161&lt;&gt;0,INDEX(#REF!,MATCH(A161,#REF!,0),10),0)</f>
        <v>0</v>
      </c>
      <c r="V161" s="28">
        <f>IF(A161&lt;&gt;0,INDEX(#REF!,MATCH(A161,#REF!,0),8),0)</f>
        <v>0</v>
      </c>
    </row>
    <row r="162" spans="1:22" s="16" customFormat="1">
      <c r="C162" s="91" t="s">
        <v>15</v>
      </c>
      <c r="D162" s="92" t="s">
        <v>322</v>
      </c>
      <c r="E162" s="92"/>
      <c r="F162" s="92" t="s">
        <v>17</v>
      </c>
      <c r="G162" s="85"/>
      <c r="H162" s="93">
        <v>43727</v>
      </c>
      <c r="I162" s="74" t="s">
        <v>874</v>
      </c>
      <c r="J162" s="74" t="s">
        <v>1579</v>
      </c>
      <c r="K162" s="74" t="s">
        <v>1100</v>
      </c>
      <c r="L162" s="108" t="s">
        <v>1415</v>
      </c>
      <c r="M162" s="18" t="s">
        <v>323</v>
      </c>
      <c r="N162" s="8">
        <v>12846.630000000001</v>
      </c>
      <c r="O162" s="49">
        <v>12846.630000000001</v>
      </c>
      <c r="P162" s="49">
        <v>10667.380000000001</v>
      </c>
      <c r="Q162" s="17">
        <f t="shared" si="2"/>
        <v>2179.25</v>
      </c>
      <c r="R162" s="119" t="s">
        <v>1689</v>
      </c>
      <c r="S162" s="92" t="s">
        <v>322</v>
      </c>
      <c r="T162" s="28">
        <f>IF(A162&lt;&gt;0,INDEX(#REF!,MATCH(A162,#REF!,0),10),0)</f>
        <v>0</v>
      </c>
      <c r="U162" s="30">
        <f>IF(A162&lt;&gt;0,INDEX(#REF!,MATCH(A162,#REF!,0),10),0)</f>
        <v>0</v>
      </c>
      <c r="V162" s="28">
        <f>IF(A162&lt;&gt;0,INDEX(#REF!,MATCH(A162,#REF!,0),8),0)</f>
        <v>0</v>
      </c>
    </row>
    <row r="163" spans="1:22" s="16" customFormat="1" ht="24.75" customHeight="1">
      <c r="C163" s="85"/>
      <c r="D163" s="85"/>
      <c r="E163" s="94" t="s">
        <v>732</v>
      </c>
      <c r="F163" s="94"/>
      <c r="G163" s="94"/>
      <c r="H163" s="95"/>
      <c r="I163" s="74"/>
      <c r="J163" s="74"/>
      <c r="K163" s="74" t="s">
        <v>1011</v>
      </c>
      <c r="L163" s="108"/>
      <c r="M163" s="15"/>
      <c r="N163" s="9">
        <f>SUBTOTAL(9,N159:N162)</f>
        <v>45465.590000000004</v>
      </c>
      <c r="O163" s="51">
        <f>SUBTOTAL(9,O159:O162)</f>
        <v>45465.590000000004</v>
      </c>
      <c r="P163" s="51">
        <f>SUBTOTAL(9,P159:P162)</f>
        <v>41538.81</v>
      </c>
      <c r="Q163" s="17">
        <f t="shared" si="2"/>
        <v>3926.7800000000061</v>
      </c>
      <c r="R163" s="17"/>
      <c r="S163" s="85"/>
      <c r="T163" s="28">
        <f>IF(A163&lt;&gt;0,INDEX(#REF!,MATCH(A163,#REF!,0),10),0)</f>
        <v>0</v>
      </c>
      <c r="U163" s="30">
        <f>IF(A163&lt;&gt;0,INDEX(#REF!,MATCH(A163,#REF!,0),10),0)</f>
        <v>0</v>
      </c>
      <c r="V163" s="28">
        <f>IF(A163&lt;&gt;0,INDEX(#REF!,MATCH(A163,#REF!,0),8),0)</f>
        <v>0</v>
      </c>
    </row>
    <row r="164" spans="1:22" s="16" customFormat="1">
      <c r="A164" s="14" t="s">
        <v>324</v>
      </c>
      <c r="B164" s="43" t="s">
        <v>325</v>
      </c>
      <c r="C164" s="91" t="s">
        <v>15</v>
      </c>
      <c r="D164" s="92" t="s">
        <v>326</v>
      </c>
      <c r="E164" s="92"/>
      <c r="F164" s="92" t="s">
        <v>17</v>
      </c>
      <c r="G164" s="85"/>
      <c r="H164" s="93">
        <v>43599</v>
      </c>
      <c r="I164" s="74" t="s">
        <v>991</v>
      </c>
      <c r="J164" s="74" t="s">
        <v>1580</v>
      </c>
      <c r="K164" s="74" t="s">
        <v>1101</v>
      </c>
      <c r="L164" s="108" t="s">
        <v>1455</v>
      </c>
      <c r="M164" s="58" t="s">
        <v>327</v>
      </c>
      <c r="N164" s="8">
        <v>207855.80000000002</v>
      </c>
      <c r="O164" s="49">
        <v>207855.80000000002</v>
      </c>
      <c r="P164" s="49">
        <v>178451.12</v>
      </c>
      <c r="Q164" s="17">
        <f t="shared" si="2"/>
        <v>29404.680000000022</v>
      </c>
      <c r="R164" s="119" t="s">
        <v>1689</v>
      </c>
      <c r="S164" s="92" t="s">
        <v>326</v>
      </c>
      <c r="T164" s="28" t="e">
        <f>IF(A164&lt;&gt;0,INDEX(#REF!,MATCH(A164,#REF!,0),10),0)</f>
        <v>#REF!</v>
      </c>
      <c r="U164" s="30" t="e">
        <f>IF(A164&lt;&gt;0,INDEX(#REF!,MATCH(A164,#REF!,0),10),0)</f>
        <v>#REF!</v>
      </c>
      <c r="V164" s="28" t="e">
        <f>IF(A164&lt;&gt;0,INDEX(#REF!,MATCH(A164,#REF!,0),8),0)</f>
        <v>#REF!</v>
      </c>
    </row>
    <row r="165" spans="1:22" s="16" customFormat="1" ht="24.75" customHeight="1">
      <c r="C165" s="85"/>
      <c r="D165" s="85"/>
      <c r="E165" s="94" t="s">
        <v>733</v>
      </c>
      <c r="F165" s="94"/>
      <c r="G165" s="94"/>
      <c r="H165" s="95"/>
      <c r="I165" s="74"/>
      <c r="J165" s="74"/>
      <c r="K165" s="74" t="s">
        <v>1011</v>
      </c>
      <c r="L165" s="108"/>
      <c r="M165" s="15"/>
      <c r="N165" s="9">
        <f>SUBTOTAL(9,N164:N164)</f>
        <v>207855.80000000002</v>
      </c>
      <c r="O165" s="51">
        <f>SUBTOTAL(9,O164:O164)</f>
        <v>207855.80000000002</v>
      </c>
      <c r="P165" s="51">
        <f>SUBTOTAL(9,P164:P164)</f>
        <v>178451.12</v>
      </c>
      <c r="Q165" s="17">
        <f t="shared" si="2"/>
        <v>29404.680000000022</v>
      </c>
      <c r="R165" s="17"/>
      <c r="S165" s="85"/>
      <c r="T165" s="28">
        <f>IF(A165&lt;&gt;0,INDEX(#REF!,MATCH(A165,#REF!,0),10),0)</f>
        <v>0</v>
      </c>
      <c r="U165" s="30">
        <f>IF(A165&lt;&gt;0,INDEX(#REF!,MATCH(A165,#REF!,0),10),0)</f>
        <v>0</v>
      </c>
      <c r="V165" s="28">
        <f>IF(A165&lt;&gt;0,INDEX(#REF!,MATCH(A165,#REF!,0),8),0)</f>
        <v>0</v>
      </c>
    </row>
    <row r="166" spans="1:22" s="16" customFormat="1">
      <c r="A166" s="14" t="s">
        <v>328</v>
      </c>
      <c r="B166" s="18" t="s">
        <v>329</v>
      </c>
      <c r="C166" s="91" t="s">
        <v>15</v>
      </c>
      <c r="D166" s="92" t="s">
        <v>330</v>
      </c>
      <c r="E166" s="92"/>
      <c r="F166" s="92" t="s">
        <v>17</v>
      </c>
      <c r="G166" s="85"/>
      <c r="H166" s="93">
        <v>43599</v>
      </c>
      <c r="I166" s="74" t="s">
        <v>879</v>
      </c>
      <c r="J166" s="74" t="s">
        <v>1581</v>
      </c>
      <c r="K166" s="74" t="s">
        <v>1102</v>
      </c>
      <c r="L166" s="108" t="s">
        <v>1456</v>
      </c>
      <c r="M166" s="62" t="s">
        <v>331</v>
      </c>
      <c r="N166" s="8">
        <v>33314.01</v>
      </c>
      <c r="O166" s="49">
        <v>33314.01</v>
      </c>
      <c r="P166" s="49">
        <v>31244.46</v>
      </c>
      <c r="Q166" s="17">
        <f t="shared" si="2"/>
        <v>2069.5500000000029</v>
      </c>
      <c r="R166" s="119" t="s">
        <v>1689</v>
      </c>
      <c r="S166" s="92" t="s">
        <v>330</v>
      </c>
      <c r="T166" s="28" t="e">
        <f>IF(A166&lt;&gt;0,INDEX(#REF!,MATCH(A166,#REF!,0),10),0)</f>
        <v>#REF!</v>
      </c>
      <c r="U166" s="30" t="e">
        <f>IF(A166&lt;&gt;0,INDEX(#REF!,MATCH(A166,#REF!,0),10),0)</f>
        <v>#REF!</v>
      </c>
      <c r="V166" s="28" t="e">
        <f>IF(A166&lt;&gt;0,INDEX(#REF!,MATCH(A166,#REF!,0),8),0)</f>
        <v>#REF!</v>
      </c>
    </row>
    <row r="167" spans="1:22" s="16" customFormat="1">
      <c r="C167" s="91" t="s">
        <v>15</v>
      </c>
      <c r="D167" s="92" t="s">
        <v>332</v>
      </c>
      <c r="E167" s="92"/>
      <c r="F167" s="92" t="s">
        <v>17</v>
      </c>
      <c r="G167" s="85"/>
      <c r="H167" s="93">
        <v>43697</v>
      </c>
      <c r="I167" s="74" t="s">
        <v>880</v>
      </c>
      <c r="J167" s="74" t="s">
        <v>1582</v>
      </c>
      <c r="K167" s="74" t="s">
        <v>1103</v>
      </c>
      <c r="L167" s="108" t="s">
        <v>1297</v>
      </c>
      <c r="M167" s="18" t="s">
        <v>333</v>
      </c>
      <c r="N167" s="8">
        <v>8359.84</v>
      </c>
      <c r="O167" s="49">
        <v>8359.84</v>
      </c>
      <c r="P167" s="49">
        <v>0</v>
      </c>
      <c r="Q167" s="17">
        <f t="shared" si="2"/>
        <v>8359.84</v>
      </c>
      <c r="R167" s="119" t="s">
        <v>1689</v>
      </c>
      <c r="S167" s="92" t="s">
        <v>332</v>
      </c>
      <c r="T167" s="28">
        <f>IF(A167&lt;&gt;0,INDEX(#REF!,MATCH(A167,#REF!,0),10),0)</f>
        <v>0</v>
      </c>
      <c r="U167" s="30">
        <f>IF(A167&lt;&gt;0,INDEX(#REF!,MATCH(A167,#REF!,0),10),0)</f>
        <v>0</v>
      </c>
      <c r="V167" s="28">
        <f>IF(A167&lt;&gt;0,INDEX(#REF!,MATCH(A167,#REF!,0),8),0)</f>
        <v>0</v>
      </c>
    </row>
    <row r="168" spans="1:22" s="16" customFormat="1" ht="15">
      <c r="C168" s="91" t="s">
        <v>15</v>
      </c>
      <c r="D168" s="92" t="s">
        <v>334</v>
      </c>
      <c r="E168" s="92"/>
      <c r="F168" s="92" t="s">
        <v>17</v>
      </c>
      <c r="G168" s="85"/>
      <c r="H168" s="93">
        <v>43812</v>
      </c>
      <c r="I168" s="74" t="s">
        <v>994</v>
      </c>
      <c r="J168" s="74" t="s">
        <v>1583</v>
      </c>
      <c r="K168" s="74" t="s">
        <v>1104</v>
      </c>
      <c r="L168" s="108" t="s">
        <v>1416</v>
      </c>
      <c r="M168" s="46" t="s">
        <v>335</v>
      </c>
      <c r="N168" s="8">
        <v>11497.5</v>
      </c>
      <c r="O168" s="49">
        <v>11497.5</v>
      </c>
      <c r="P168" s="49">
        <v>0</v>
      </c>
      <c r="Q168" s="115">
        <f t="shared" si="2"/>
        <v>11497.5</v>
      </c>
      <c r="R168" s="120"/>
      <c r="S168" s="92" t="s">
        <v>334</v>
      </c>
      <c r="T168" s="28">
        <f>IF(A168&lt;&gt;0,INDEX(#REF!,MATCH(A168,#REF!,0),10),0)</f>
        <v>0</v>
      </c>
      <c r="U168" s="30">
        <f>IF(A168&lt;&gt;0,INDEX(#REF!,MATCH(A168,#REF!,0),10),0)</f>
        <v>0</v>
      </c>
      <c r="V168" s="28">
        <f>IF(A168&lt;&gt;0,INDEX(#REF!,MATCH(A168,#REF!,0),8),0)</f>
        <v>0</v>
      </c>
    </row>
    <row r="169" spans="1:22" s="16" customFormat="1" ht="24.75" customHeight="1">
      <c r="C169" s="85"/>
      <c r="D169" s="85"/>
      <c r="E169" s="94" t="s">
        <v>734</v>
      </c>
      <c r="F169" s="94"/>
      <c r="G169" s="94"/>
      <c r="H169" s="95"/>
      <c r="I169" s="74"/>
      <c r="J169" s="74"/>
      <c r="K169" s="74" t="s">
        <v>1011</v>
      </c>
      <c r="L169" s="108"/>
      <c r="M169" s="15"/>
      <c r="N169" s="9">
        <f>SUBTOTAL(9,N166:N168)</f>
        <v>53171.350000000006</v>
      </c>
      <c r="O169" s="51">
        <f>SUBTOTAL(9,O166:O168)</f>
        <v>53171.350000000006</v>
      </c>
      <c r="P169" s="51">
        <f>SUBTOTAL(9,P166:P168)</f>
        <v>31244.46</v>
      </c>
      <c r="Q169" s="17">
        <f t="shared" si="2"/>
        <v>21926.890000000007</v>
      </c>
      <c r="R169" s="17"/>
      <c r="S169" s="85"/>
      <c r="T169" s="28">
        <f>IF(A169&lt;&gt;0,INDEX(#REF!,MATCH(A169,#REF!,0),10),0)</f>
        <v>0</v>
      </c>
      <c r="U169" s="30">
        <f>IF(A169&lt;&gt;0,INDEX(#REF!,MATCH(A169,#REF!,0),10),0)</f>
        <v>0</v>
      </c>
      <c r="V169" s="28">
        <f>IF(A169&lt;&gt;0,INDEX(#REF!,MATCH(A169,#REF!,0),8),0)</f>
        <v>0</v>
      </c>
    </row>
    <row r="170" spans="1:22" s="16" customFormat="1">
      <c r="A170" s="14" t="s">
        <v>336</v>
      </c>
      <c r="B170" s="18" t="s">
        <v>337</v>
      </c>
      <c r="C170" s="91" t="s">
        <v>15</v>
      </c>
      <c r="D170" s="92" t="s">
        <v>338</v>
      </c>
      <c r="E170" s="92"/>
      <c r="F170" s="92" t="s">
        <v>19</v>
      </c>
      <c r="G170" s="85"/>
      <c r="H170" s="93">
        <v>43466</v>
      </c>
      <c r="I170" s="74" t="s">
        <v>881</v>
      </c>
      <c r="J170" s="74" t="s">
        <v>1584</v>
      </c>
      <c r="K170" s="74" t="s">
        <v>1105</v>
      </c>
      <c r="L170" s="108" t="s">
        <v>1417</v>
      </c>
      <c r="M170" s="18" t="s">
        <v>339</v>
      </c>
      <c r="N170" s="8">
        <v>96226.74</v>
      </c>
      <c r="O170" s="49">
        <v>96226.74</v>
      </c>
      <c r="P170" s="49">
        <v>96226.74</v>
      </c>
      <c r="Q170" s="17">
        <f t="shared" si="2"/>
        <v>0</v>
      </c>
      <c r="R170" s="17"/>
      <c r="S170" s="92" t="s">
        <v>338</v>
      </c>
      <c r="T170" s="28" t="e">
        <f>IF(A170&lt;&gt;0,INDEX(#REF!,MATCH(A170,#REF!,0),10),0)</f>
        <v>#REF!</v>
      </c>
      <c r="U170" s="30" t="e">
        <f>IF(A170&lt;&gt;0,INDEX(#REF!,MATCH(A170,#REF!,0),10),0)</f>
        <v>#REF!</v>
      </c>
      <c r="V170" s="28" t="e">
        <f>IF(A170&lt;&gt;0,INDEX(#REF!,MATCH(A170,#REF!,0),8),0)</f>
        <v>#REF!</v>
      </c>
    </row>
    <row r="171" spans="1:22" s="16" customFormat="1">
      <c r="C171" s="91" t="s">
        <v>15</v>
      </c>
      <c r="D171" s="92" t="s">
        <v>340</v>
      </c>
      <c r="E171" s="92"/>
      <c r="F171" s="92" t="s">
        <v>19</v>
      </c>
      <c r="G171" s="85"/>
      <c r="H171" s="93">
        <v>43466</v>
      </c>
      <c r="I171" s="74" t="s">
        <v>793</v>
      </c>
      <c r="J171" s="74" t="s">
        <v>1585</v>
      </c>
      <c r="K171" s="74" t="s">
        <v>1106</v>
      </c>
      <c r="L171" s="108" t="s">
        <v>1298</v>
      </c>
      <c r="M171" s="18" t="s">
        <v>341</v>
      </c>
      <c r="N171" s="8">
        <v>146248.20000000001</v>
      </c>
      <c r="O171" s="49">
        <v>146248.20000000001</v>
      </c>
      <c r="P171" s="49">
        <v>146248.21</v>
      </c>
      <c r="Q171" s="17">
        <f t="shared" si="2"/>
        <v>-9.9999999802093953E-3</v>
      </c>
      <c r="R171" s="17"/>
      <c r="S171" s="92" t="s">
        <v>340</v>
      </c>
      <c r="T171" s="28">
        <f>IF(A171&lt;&gt;0,INDEX(#REF!,MATCH(A171,#REF!,0),10),0)</f>
        <v>0</v>
      </c>
      <c r="U171" s="30">
        <f>IF(A171&lt;&gt;0,INDEX(#REF!,MATCH(A171,#REF!,0),10),0)</f>
        <v>0</v>
      </c>
      <c r="V171" s="28">
        <f>IF(A171&lt;&gt;0,INDEX(#REF!,MATCH(A171,#REF!,0),8),0)</f>
        <v>0</v>
      </c>
    </row>
    <row r="172" spans="1:22" s="16" customFormat="1">
      <c r="C172" s="91" t="s">
        <v>20</v>
      </c>
      <c r="D172" s="92" t="s">
        <v>342</v>
      </c>
      <c r="E172" s="92"/>
      <c r="F172" s="85"/>
      <c r="G172" s="85"/>
      <c r="H172" s="93">
        <v>43586</v>
      </c>
      <c r="I172" s="74" t="s">
        <v>793</v>
      </c>
      <c r="J172" s="74" t="s">
        <v>1585</v>
      </c>
      <c r="K172" s="74" t="s">
        <v>1106</v>
      </c>
      <c r="L172" s="108" t="s">
        <v>1298</v>
      </c>
      <c r="M172" s="18" t="s">
        <v>343</v>
      </c>
      <c r="N172" s="8">
        <v>4098.67</v>
      </c>
      <c r="O172" s="49">
        <v>4098.67</v>
      </c>
      <c r="P172" s="49">
        <v>4098.67</v>
      </c>
      <c r="Q172" s="17">
        <f t="shared" si="2"/>
        <v>0</v>
      </c>
      <c r="R172" s="17"/>
      <c r="S172" s="92" t="s">
        <v>342</v>
      </c>
      <c r="T172" s="28">
        <f>IF(A172&lt;&gt;0,INDEX(#REF!,MATCH(A172,#REF!,0),10),0)</f>
        <v>0</v>
      </c>
      <c r="U172" s="30">
        <f>IF(A172&lt;&gt;0,INDEX(#REF!,MATCH(A172,#REF!,0),10),0)</f>
        <v>0</v>
      </c>
      <c r="V172" s="28">
        <f>IF(A172&lt;&gt;0,INDEX(#REF!,MATCH(A172,#REF!,0),8),0)</f>
        <v>0</v>
      </c>
    </row>
    <row r="173" spans="1:22" s="16" customFormat="1" ht="15">
      <c r="C173" s="44" t="s">
        <v>21</v>
      </c>
      <c r="D173" s="92" t="s">
        <v>344</v>
      </c>
      <c r="E173" s="92"/>
      <c r="F173" s="92" t="s">
        <v>17</v>
      </c>
      <c r="G173" s="85"/>
      <c r="H173" s="93">
        <v>43753</v>
      </c>
      <c r="I173" s="74" t="s">
        <v>987</v>
      </c>
      <c r="J173" s="74" t="s">
        <v>1586</v>
      </c>
      <c r="K173" s="74" t="s">
        <v>1107</v>
      </c>
      <c r="L173" s="108" t="s">
        <v>1457</v>
      </c>
      <c r="M173" s="53" t="s">
        <v>345</v>
      </c>
      <c r="N173" s="8">
        <f>172677.74/2</f>
        <v>86338.87</v>
      </c>
      <c r="O173" s="49">
        <v>172677.74</v>
      </c>
      <c r="P173" s="49">
        <v>43169.43</v>
      </c>
      <c r="Q173" s="116">
        <f t="shared" si="2"/>
        <v>129508.31</v>
      </c>
      <c r="R173" s="116"/>
      <c r="S173" s="92" t="s">
        <v>344</v>
      </c>
      <c r="T173" s="28">
        <f>IF(A173&lt;&gt;0,INDEX(#REF!,MATCH(A173,#REF!,0),10),0)</f>
        <v>0</v>
      </c>
      <c r="U173" s="30">
        <f>IF(A173&lt;&gt;0,INDEX(#REF!,MATCH(A173,#REF!,0),10),0)</f>
        <v>0</v>
      </c>
      <c r="V173" s="28">
        <f>IF(A173&lt;&gt;0,INDEX(#REF!,MATCH(A173,#REF!,0),8),0)</f>
        <v>0</v>
      </c>
    </row>
    <row r="174" spans="1:22" s="16" customFormat="1" ht="24.75" customHeight="1">
      <c r="C174" s="85"/>
      <c r="D174" s="85"/>
      <c r="E174" s="94" t="s">
        <v>735</v>
      </c>
      <c r="F174" s="94"/>
      <c r="G174" s="94"/>
      <c r="H174" s="95"/>
      <c r="I174" s="74"/>
      <c r="J174" s="74"/>
      <c r="K174" s="74" t="s">
        <v>1011</v>
      </c>
      <c r="L174" s="108"/>
      <c r="M174" s="15"/>
      <c r="N174" s="9">
        <f>SUBTOTAL(9,N170:N173)</f>
        <v>332912.48</v>
      </c>
      <c r="O174" s="51">
        <f>SUBTOTAL(9,O170:O173)</f>
        <v>419251.35</v>
      </c>
      <c r="P174" s="51">
        <f>SUBTOTAL(9,P170:P173)</f>
        <v>289743.05000000005</v>
      </c>
      <c r="Q174" s="17">
        <f t="shared" si="2"/>
        <v>129508.29999999993</v>
      </c>
      <c r="R174" s="17"/>
      <c r="S174" s="85"/>
      <c r="T174" s="28">
        <f>IF(A174&lt;&gt;0,INDEX(#REF!,MATCH(A174,#REF!,0),10),0)</f>
        <v>0</v>
      </c>
      <c r="U174" s="30">
        <f>IF(A174&lt;&gt;0,INDEX(#REF!,MATCH(A174,#REF!,0),10),0)</f>
        <v>0</v>
      </c>
      <c r="V174" s="28">
        <f>IF(A174&lt;&gt;0,INDEX(#REF!,MATCH(A174,#REF!,0),8),0)</f>
        <v>0</v>
      </c>
    </row>
    <row r="175" spans="1:22" s="16" customFormat="1">
      <c r="A175" s="14" t="s">
        <v>346</v>
      </c>
      <c r="B175" s="43" t="s">
        <v>347</v>
      </c>
      <c r="C175" s="91" t="s">
        <v>15</v>
      </c>
      <c r="D175" s="92" t="s">
        <v>348</v>
      </c>
      <c r="E175" s="92"/>
      <c r="F175" s="92" t="s">
        <v>19</v>
      </c>
      <c r="G175" s="85"/>
      <c r="H175" s="93">
        <v>43466</v>
      </c>
      <c r="I175" s="74" t="s">
        <v>984</v>
      </c>
      <c r="J175" s="74" t="s">
        <v>1587</v>
      </c>
      <c r="K175" s="74" t="s">
        <v>1108</v>
      </c>
      <c r="L175" s="108" t="s">
        <v>1299</v>
      </c>
      <c r="M175" s="53" t="s">
        <v>349</v>
      </c>
      <c r="N175" s="8">
        <v>262361.08</v>
      </c>
      <c r="O175" s="49">
        <v>262361.08</v>
      </c>
      <c r="P175" s="49">
        <v>262361.09999999998</v>
      </c>
      <c r="Q175" s="17">
        <f t="shared" si="2"/>
        <v>-1.9999999960418791E-2</v>
      </c>
      <c r="R175" s="17"/>
      <c r="S175" s="92" t="s">
        <v>348</v>
      </c>
      <c r="T175" s="28" t="e">
        <f>IF(A175&lt;&gt;0,INDEX(#REF!,MATCH(A175,#REF!,0),10),0)</f>
        <v>#REF!</v>
      </c>
      <c r="U175" s="30" t="e">
        <f>IF(A175&lt;&gt;0,INDEX(#REF!,MATCH(A175,#REF!,0),10),0)</f>
        <v>#REF!</v>
      </c>
      <c r="V175" s="28" t="e">
        <f>IF(A175&lt;&gt;0,INDEX(#REF!,MATCH(A175,#REF!,0),8),0)</f>
        <v>#REF!</v>
      </c>
    </row>
    <row r="176" spans="1:22" s="16" customFormat="1" ht="15">
      <c r="C176" s="44" t="s">
        <v>21</v>
      </c>
      <c r="D176" s="92" t="s">
        <v>350</v>
      </c>
      <c r="E176" s="92"/>
      <c r="F176" s="92" t="s">
        <v>17</v>
      </c>
      <c r="G176" s="85"/>
      <c r="H176" s="93">
        <v>43770</v>
      </c>
      <c r="I176" s="74" t="s">
        <v>988</v>
      </c>
      <c r="J176" s="74" t="s">
        <v>1588</v>
      </c>
      <c r="K176" s="74" t="s">
        <v>1109</v>
      </c>
      <c r="L176" s="108" t="s">
        <v>1458</v>
      </c>
      <c r="M176" s="53" t="s">
        <v>351</v>
      </c>
      <c r="N176" s="8">
        <v>71502.38</v>
      </c>
      <c r="O176" s="49">
        <v>290463.76</v>
      </c>
      <c r="P176" s="49">
        <v>0</v>
      </c>
      <c r="Q176" s="116">
        <f t="shared" si="2"/>
        <v>290463.76</v>
      </c>
      <c r="R176" s="116"/>
      <c r="S176" s="92" t="s">
        <v>350</v>
      </c>
      <c r="T176" s="28">
        <f>IF(A176&lt;&gt;0,INDEX(#REF!,MATCH(A176,#REF!,0),10),0)</f>
        <v>0</v>
      </c>
      <c r="U176" s="30">
        <f>IF(A176&lt;&gt;0,INDEX(#REF!,MATCH(A176,#REF!,0),10),0)</f>
        <v>0</v>
      </c>
      <c r="V176" s="28">
        <f>IF(A176&lt;&gt;0,INDEX(#REF!,MATCH(A176,#REF!,0),8),0)</f>
        <v>0</v>
      </c>
    </row>
    <row r="177" spans="1:23" s="16" customFormat="1" ht="24.75" customHeight="1">
      <c r="C177" s="85"/>
      <c r="D177" s="85"/>
      <c r="E177" s="94" t="s">
        <v>736</v>
      </c>
      <c r="F177" s="94"/>
      <c r="G177" s="94"/>
      <c r="H177" s="95"/>
      <c r="I177" s="74"/>
      <c r="J177" s="74"/>
      <c r="K177" s="74" t="s">
        <v>1011</v>
      </c>
      <c r="L177" s="108"/>
      <c r="M177" s="15"/>
      <c r="N177" s="9">
        <f>SUBTOTAL(9,N175:N176)</f>
        <v>333863.46000000002</v>
      </c>
      <c r="O177" s="51">
        <f>SUBTOTAL(9,O175:O176)</f>
        <v>552824.84000000008</v>
      </c>
      <c r="P177" s="51">
        <f>SUBTOTAL(9,P175:P176)</f>
        <v>262361.09999999998</v>
      </c>
      <c r="S177" s="85"/>
      <c r="T177" s="28">
        <f>IF(A177&lt;&gt;0,INDEX(#REF!,MATCH(A177,#REF!,0),10),0)</f>
        <v>0</v>
      </c>
      <c r="U177" s="30">
        <f>IF(A177&lt;&gt;0,INDEX(#REF!,MATCH(A177,#REF!,0),10),0)</f>
        <v>0</v>
      </c>
      <c r="V177" s="28">
        <f>IF(A177&lt;&gt;0,INDEX(#REF!,MATCH(A177,#REF!,0),8),0)</f>
        <v>0</v>
      </c>
    </row>
    <row r="178" spans="1:23" s="16" customFormat="1">
      <c r="A178" s="14" t="s">
        <v>353</v>
      </c>
      <c r="B178" s="43" t="s">
        <v>354</v>
      </c>
      <c r="C178" s="91" t="s">
        <v>15</v>
      </c>
      <c r="D178" s="92" t="s">
        <v>355</v>
      </c>
      <c r="E178" s="92"/>
      <c r="F178" s="92" t="s">
        <v>19</v>
      </c>
      <c r="G178" s="85"/>
      <c r="H178" s="93">
        <v>43599</v>
      </c>
      <c r="I178" s="74" t="s">
        <v>882</v>
      </c>
      <c r="J178" s="74" t="s">
        <v>1589</v>
      </c>
      <c r="K178" s="74" t="s">
        <v>1110</v>
      </c>
      <c r="L178" s="108" t="s">
        <v>1300</v>
      </c>
      <c r="M178" s="18" t="s">
        <v>356</v>
      </c>
      <c r="N178" s="8">
        <v>251090.45</v>
      </c>
      <c r="O178" s="49">
        <v>251090.45</v>
      </c>
      <c r="P178" s="49">
        <v>251090.46</v>
      </c>
      <c r="Q178" s="17">
        <f t="shared" si="2"/>
        <v>-9.9999999802093953E-3</v>
      </c>
      <c r="R178" s="17"/>
      <c r="S178" s="92" t="s">
        <v>355</v>
      </c>
      <c r="T178" s="28" t="e">
        <f>IF(A178&lt;&gt;0,INDEX(#REF!,MATCH(A178,#REF!,0),10),0)</f>
        <v>#REF!</v>
      </c>
      <c r="U178" s="30" t="e">
        <f>IF(A178&lt;&gt;0,INDEX(#REF!,MATCH(A178,#REF!,0),10),0)</f>
        <v>#REF!</v>
      </c>
      <c r="V178" s="28" t="e">
        <f>IF(A178&lt;&gt;0,INDEX(#REF!,MATCH(A178,#REF!,0),8),0)</f>
        <v>#REF!</v>
      </c>
    </row>
    <row r="179" spans="1:23" s="16" customFormat="1" ht="24.75" customHeight="1">
      <c r="C179" s="85"/>
      <c r="D179" s="85"/>
      <c r="E179" s="94" t="s">
        <v>737</v>
      </c>
      <c r="F179" s="94"/>
      <c r="G179" s="94"/>
      <c r="H179" s="95"/>
      <c r="I179" s="74"/>
      <c r="J179" s="74"/>
      <c r="K179" s="74" t="s">
        <v>1011</v>
      </c>
      <c r="L179" s="108"/>
      <c r="M179" s="15"/>
      <c r="N179" s="9">
        <f>SUBTOTAL(9,N178)</f>
        <v>251090.45</v>
      </c>
      <c r="O179" s="51">
        <f>SUBTOTAL(9,O178)</f>
        <v>251090.45</v>
      </c>
      <c r="P179" s="51">
        <f>SUBTOTAL(9,P178)</f>
        <v>251090.46</v>
      </c>
      <c r="S179" s="85"/>
      <c r="T179" s="28">
        <f>IF(A179&lt;&gt;0,INDEX(#REF!,MATCH(A179,#REF!,0),10),0)</f>
        <v>0</v>
      </c>
      <c r="U179" s="30">
        <f>IF(A179&lt;&gt;0,INDEX(#REF!,MATCH(A179,#REF!,0),10),0)</f>
        <v>0</v>
      </c>
      <c r="V179" s="28">
        <f>IF(A179&lt;&gt;0,INDEX(#REF!,MATCH(A179,#REF!,0),8),0)</f>
        <v>0</v>
      </c>
    </row>
    <row r="180" spans="1:23" s="16" customFormat="1">
      <c r="A180" s="14" t="s">
        <v>357</v>
      </c>
      <c r="B180" s="43" t="s">
        <v>358</v>
      </c>
      <c r="C180" s="91" t="s">
        <v>15</v>
      </c>
      <c r="D180" s="92" t="s">
        <v>359</v>
      </c>
      <c r="E180" s="92"/>
      <c r="F180" s="92" t="s">
        <v>19</v>
      </c>
      <c r="G180" s="85"/>
      <c r="H180" s="93">
        <v>43466</v>
      </c>
      <c r="I180" s="74" t="s">
        <v>985</v>
      </c>
      <c r="J180" s="74" t="s">
        <v>1590</v>
      </c>
      <c r="K180" s="74" t="s">
        <v>1111</v>
      </c>
      <c r="L180" s="108" t="s">
        <v>1418</v>
      </c>
      <c r="M180" s="53" t="s">
        <v>824</v>
      </c>
      <c r="N180" s="8">
        <v>455494.16000000003</v>
      </c>
      <c r="O180" s="49">
        <v>455494.16000000003</v>
      </c>
      <c r="P180" s="49">
        <v>455494.16000000003</v>
      </c>
      <c r="Q180" s="17">
        <f t="shared" si="2"/>
        <v>0</v>
      </c>
      <c r="R180" s="17"/>
      <c r="S180" s="92" t="s">
        <v>359</v>
      </c>
      <c r="T180" s="28" t="e">
        <f>IF(A180&lt;&gt;0,INDEX(#REF!,MATCH(A180,#REF!,0),10),0)</f>
        <v>#REF!</v>
      </c>
      <c r="U180" s="30" t="e">
        <f>IF(A180&lt;&gt;0,INDEX(#REF!,MATCH(A180,#REF!,0),10),0)</f>
        <v>#REF!</v>
      </c>
      <c r="V180" s="28" t="e">
        <f>IF(A180&lt;&gt;0,INDEX(#REF!,MATCH(A180,#REF!,0),8),0)</f>
        <v>#REF!</v>
      </c>
    </row>
    <row r="181" spans="1:23" s="16" customFormat="1">
      <c r="C181" s="91" t="s">
        <v>15</v>
      </c>
      <c r="D181" s="92" t="s">
        <v>360</v>
      </c>
      <c r="E181" s="92"/>
      <c r="F181" s="92" t="s">
        <v>19</v>
      </c>
      <c r="G181" s="85"/>
      <c r="H181" s="93">
        <v>43466</v>
      </c>
      <c r="I181" s="74" t="s">
        <v>986</v>
      </c>
      <c r="J181" s="74" t="s">
        <v>1591</v>
      </c>
      <c r="K181" s="74" t="s">
        <v>1112</v>
      </c>
      <c r="L181" s="108" t="s">
        <v>1419</v>
      </c>
      <c r="M181" s="53" t="s">
        <v>361</v>
      </c>
      <c r="N181" s="8">
        <v>192755.59</v>
      </c>
      <c r="O181" s="49">
        <v>192755.59</v>
      </c>
      <c r="P181" s="49">
        <v>192755.59</v>
      </c>
      <c r="Q181" s="17">
        <f t="shared" si="2"/>
        <v>0</v>
      </c>
      <c r="R181" s="17"/>
      <c r="S181" s="92" t="s">
        <v>360</v>
      </c>
      <c r="T181" s="28">
        <f>IF(A181&lt;&gt;0,INDEX(#REF!,MATCH(A181,#REF!,0),10),0)</f>
        <v>0</v>
      </c>
      <c r="U181" s="30">
        <f>IF(A181&lt;&gt;0,INDEX(#REF!,MATCH(A181,#REF!,0),10),0)</f>
        <v>0</v>
      </c>
      <c r="V181" s="28">
        <f>IF(A181&lt;&gt;0,INDEX(#REF!,MATCH(A181,#REF!,0),8),0)</f>
        <v>0</v>
      </c>
    </row>
    <row r="182" spans="1:23" s="16" customFormat="1" ht="15">
      <c r="C182" s="44" t="s">
        <v>21</v>
      </c>
      <c r="D182" s="92" t="s">
        <v>362</v>
      </c>
      <c r="E182" s="92"/>
      <c r="F182" s="92" t="s">
        <v>17</v>
      </c>
      <c r="G182" s="85"/>
      <c r="H182" s="93">
        <v>43753</v>
      </c>
      <c r="I182" s="74" t="s">
        <v>989</v>
      </c>
      <c r="J182" s="74" t="s">
        <v>1592</v>
      </c>
      <c r="K182" s="74" t="s">
        <v>1113</v>
      </c>
      <c r="L182" s="108" t="s">
        <v>1459</v>
      </c>
      <c r="M182" s="53" t="s">
        <v>363</v>
      </c>
      <c r="N182" s="8">
        <v>135670.5</v>
      </c>
      <c r="O182" s="49">
        <v>271341</v>
      </c>
      <c r="P182" s="49">
        <v>67835.25</v>
      </c>
      <c r="Q182" s="116">
        <f t="shared" ref="Q182:Q183" si="3">O182-P182</f>
        <v>203505.75</v>
      </c>
      <c r="R182" s="116"/>
      <c r="S182" s="92" t="s">
        <v>362</v>
      </c>
      <c r="T182" s="28">
        <f>IF(A182&lt;&gt;0,INDEX(#REF!,MATCH(A182,#REF!,0),10),0)</f>
        <v>0</v>
      </c>
      <c r="U182" s="30">
        <f>IF(A182&lt;&gt;0,INDEX(#REF!,MATCH(A182,#REF!,0),10),0)</f>
        <v>0</v>
      </c>
      <c r="V182" s="28">
        <f>IF(A182&lt;&gt;0,INDEX(#REF!,MATCH(A182,#REF!,0),8),0)</f>
        <v>0</v>
      </c>
    </row>
    <row r="183" spans="1:23" s="16" customFormat="1" ht="15">
      <c r="C183" s="44" t="s">
        <v>21</v>
      </c>
      <c r="D183" s="92" t="s">
        <v>364</v>
      </c>
      <c r="E183" s="92"/>
      <c r="F183" s="92" t="s">
        <v>17</v>
      </c>
      <c r="G183" s="85"/>
      <c r="H183" s="93">
        <v>43753</v>
      </c>
      <c r="I183" s="74" t="s">
        <v>990</v>
      </c>
      <c r="J183" s="74" t="s">
        <v>1593</v>
      </c>
      <c r="K183" s="74" t="s">
        <v>1114</v>
      </c>
      <c r="L183" s="108" t="s">
        <v>1460</v>
      </c>
      <c r="M183" s="54" t="s">
        <v>365</v>
      </c>
      <c r="N183" s="8">
        <v>330668.09999999998</v>
      </c>
      <c r="O183" s="49">
        <v>661336.20000000007</v>
      </c>
      <c r="P183" s="49">
        <v>165334.05000000002</v>
      </c>
      <c r="Q183" s="116">
        <f t="shared" si="3"/>
        <v>496002.15</v>
      </c>
      <c r="R183" s="116"/>
      <c r="S183" s="92" t="s">
        <v>364</v>
      </c>
      <c r="T183" s="28">
        <f>IF(A183&lt;&gt;0,INDEX(#REF!,MATCH(A183,#REF!,0),10),0)</f>
        <v>0</v>
      </c>
      <c r="U183" s="30">
        <f>IF(A183&lt;&gt;0,INDEX(#REF!,MATCH(A183,#REF!,0),10),0)</f>
        <v>0</v>
      </c>
      <c r="V183" s="28">
        <f>IF(A183&lt;&gt;0,INDEX(#REF!,MATCH(A183,#REF!,0),8),0)</f>
        <v>0</v>
      </c>
    </row>
    <row r="184" spans="1:23" s="16" customFormat="1" ht="24.75" customHeight="1">
      <c r="C184" s="85"/>
      <c r="D184" s="85"/>
      <c r="E184" s="94" t="s">
        <v>738</v>
      </c>
      <c r="F184" s="94"/>
      <c r="G184" s="94"/>
      <c r="H184" s="95"/>
      <c r="I184" s="74"/>
      <c r="J184" s="74"/>
      <c r="K184" s="74" t="s">
        <v>1011</v>
      </c>
      <c r="L184" s="108"/>
      <c r="M184" s="15"/>
      <c r="N184" s="9">
        <f>SUBTOTAL(9,N180:N183)</f>
        <v>1114588.3500000001</v>
      </c>
      <c r="O184" s="51">
        <f>SUBTOTAL(9,O180:O183)</f>
        <v>1580926.9500000002</v>
      </c>
      <c r="P184" s="51">
        <f>SUBTOTAL(9,P180:P183)</f>
        <v>881419.05</v>
      </c>
      <c r="S184" s="85"/>
      <c r="T184" s="28">
        <f>IF(A184&lt;&gt;0,INDEX(#REF!,MATCH(A184,#REF!,0),10),0)</f>
        <v>0</v>
      </c>
      <c r="U184" s="30">
        <f>IF(A184&lt;&gt;0,INDEX(#REF!,MATCH(A184,#REF!,0),10),0)</f>
        <v>0</v>
      </c>
      <c r="V184" s="28">
        <f>IF(A184&lt;&gt;0,INDEX(#REF!,MATCH(A184,#REF!,0),8),0)</f>
        <v>0</v>
      </c>
    </row>
    <row r="185" spans="1:23" s="16" customFormat="1">
      <c r="A185" s="14" t="s">
        <v>366</v>
      </c>
      <c r="B185" s="43" t="s">
        <v>367</v>
      </c>
      <c r="C185" s="91" t="s">
        <v>15</v>
      </c>
      <c r="D185" s="92" t="s">
        <v>368</v>
      </c>
      <c r="E185" s="92"/>
      <c r="F185" s="92" t="s">
        <v>19</v>
      </c>
      <c r="G185" s="85"/>
      <c r="H185" s="93">
        <v>43473</v>
      </c>
      <c r="I185" s="74" t="s">
        <v>795</v>
      </c>
      <c r="J185" s="74" t="s">
        <v>1594</v>
      </c>
      <c r="K185" s="74" t="s">
        <v>1115</v>
      </c>
      <c r="L185" s="108" t="s">
        <v>1301</v>
      </c>
      <c r="M185" s="46" t="s">
        <v>369</v>
      </c>
      <c r="N185" s="8">
        <v>196476.45</v>
      </c>
      <c r="O185" s="49">
        <v>196476.45</v>
      </c>
      <c r="P185" s="49">
        <v>196476.45</v>
      </c>
      <c r="Q185" s="17">
        <f t="shared" ref="Q185" si="4">O185-P185</f>
        <v>0</v>
      </c>
      <c r="R185" s="17"/>
      <c r="S185" s="92" t="s">
        <v>368</v>
      </c>
      <c r="T185" s="28" t="e">
        <f>IF(A185&lt;&gt;0,INDEX(#REF!,MATCH(A185,#REF!,0),10),0)</f>
        <v>#REF!</v>
      </c>
      <c r="U185" s="30" t="e">
        <f>IF(A185&lt;&gt;0,INDEX(#REF!,MATCH(A185,#REF!,0),10),0)</f>
        <v>#REF!</v>
      </c>
      <c r="V185" s="28" t="e">
        <f>IF(A185&lt;&gt;0,INDEX(#REF!,MATCH(A185,#REF!,0),8),0)</f>
        <v>#REF!</v>
      </c>
    </row>
    <row r="186" spans="1:23" s="16" customFormat="1" ht="24.75" customHeight="1">
      <c r="C186" s="85"/>
      <c r="D186" s="85"/>
      <c r="E186" s="94" t="s">
        <v>739</v>
      </c>
      <c r="F186" s="94"/>
      <c r="G186" s="94"/>
      <c r="H186" s="95"/>
      <c r="I186" s="74"/>
      <c r="J186" s="74"/>
      <c r="K186" s="74" t="s">
        <v>1011</v>
      </c>
      <c r="L186" s="108"/>
      <c r="M186" s="15"/>
      <c r="N186" s="9">
        <f>SUBTOTAL(9,N185)</f>
        <v>196476.45</v>
      </c>
      <c r="O186" s="51">
        <f>SUBTOTAL(9,O185)</f>
        <v>196476.45</v>
      </c>
      <c r="P186" s="51">
        <f>SUBTOTAL(9,P185)</f>
        <v>196476.45</v>
      </c>
      <c r="S186" s="85"/>
      <c r="T186" s="28">
        <f>IF(A186&lt;&gt;0,INDEX(#REF!,MATCH(A186,#REF!,0),10),0)</f>
        <v>0</v>
      </c>
      <c r="U186" s="30">
        <f>IF(A186&lt;&gt;0,INDEX(#REF!,MATCH(A186,#REF!,0),10),0)</f>
        <v>0</v>
      </c>
      <c r="V186" s="28">
        <f>IF(A186&lt;&gt;0,INDEX(#REF!,MATCH(A186,#REF!,0),8),0)</f>
        <v>0</v>
      </c>
    </row>
    <row r="187" spans="1:23" s="16" customFormat="1">
      <c r="A187" s="14" t="s">
        <v>370</v>
      </c>
      <c r="B187" s="18" t="s">
        <v>371</v>
      </c>
      <c r="C187" s="91" t="s">
        <v>15</v>
      </c>
      <c r="D187" s="92" t="s">
        <v>372</v>
      </c>
      <c r="E187" s="92"/>
      <c r="F187" s="92" t="s">
        <v>19</v>
      </c>
      <c r="G187" s="85"/>
      <c r="H187" s="93">
        <v>43480</v>
      </c>
      <c r="I187" s="74" t="s">
        <v>373</v>
      </c>
      <c r="J187" s="74" t="s">
        <v>1595</v>
      </c>
      <c r="K187" s="74" t="s">
        <v>1116</v>
      </c>
      <c r="L187" s="108" t="s">
        <v>1302</v>
      </c>
      <c r="M187" s="46" t="s">
        <v>373</v>
      </c>
      <c r="N187" s="8">
        <v>48887.700000000004</v>
      </c>
      <c r="O187" s="49">
        <v>48887.700000000004</v>
      </c>
      <c r="P187" s="49">
        <v>48887.700000000004</v>
      </c>
      <c r="Q187" s="17">
        <f t="shared" ref="Q187" si="5">O187-P187</f>
        <v>0</v>
      </c>
      <c r="R187" s="17"/>
      <c r="S187" s="92" t="s">
        <v>372</v>
      </c>
      <c r="T187" s="28" t="e">
        <f>IF(A187&lt;&gt;0,INDEX(#REF!,MATCH(A187,#REF!,0),10),0)</f>
        <v>#REF!</v>
      </c>
      <c r="U187" s="30" t="e">
        <f>IF(A187&lt;&gt;0,INDEX(#REF!,MATCH(A187,#REF!,0),10),0)</f>
        <v>#REF!</v>
      </c>
      <c r="V187" s="28" t="e">
        <f>IF(A187&lt;&gt;0,INDEX(#REF!,MATCH(A187,#REF!,0),8),0)</f>
        <v>#REF!</v>
      </c>
    </row>
    <row r="188" spans="1:23" s="16" customFormat="1" ht="24.75" customHeight="1">
      <c r="C188" s="85"/>
      <c r="D188" s="85"/>
      <c r="E188" s="94" t="s">
        <v>740</v>
      </c>
      <c r="F188" s="94"/>
      <c r="G188" s="94"/>
      <c r="H188" s="95"/>
      <c r="I188" s="74"/>
      <c r="J188" s="74"/>
      <c r="K188" s="74" t="s">
        <v>1011</v>
      </c>
      <c r="L188" s="108"/>
      <c r="M188" s="15"/>
      <c r="N188" s="9">
        <f>SUBTOTAL(9,N187)</f>
        <v>48887.700000000004</v>
      </c>
      <c r="O188" s="51">
        <f>SUBTOTAL(9,O187)</f>
        <v>48887.700000000004</v>
      </c>
      <c r="P188" s="51">
        <f>SUBTOTAL(9,P187)</f>
        <v>48887.700000000004</v>
      </c>
      <c r="S188" s="85"/>
      <c r="T188" s="28">
        <f>IF(A188&lt;&gt;0,INDEX(#REF!,MATCH(A188,#REF!,0),10),0)</f>
        <v>0</v>
      </c>
      <c r="U188" s="30">
        <f>IF(A188&lt;&gt;0,INDEX(#REF!,MATCH(A188,#REF!,0),10),0)</f>
        <v>0</v>
      </c>
      <c r="V188" s="28">
        <f>IF(A188&lt;&gt;0,INDEX(#REF!,MATCH(A188,#REF!,0),8),0)</f>
        <v>0</v>
      </c>
    </row>
    <row r="189" spans="1:23" s="16" customFormat="1">
      <c r="A189" s="14" t="s">
        <v>374</v>
      </c>
      <c r="B189" s="43" t="s">
        <v>375</v>
      </c>
      <c r="C189" s="91" t="s">
        <v>15</v>
      </c>
      <c r="D189" s="92" t="s">
        <v>376</v>
      </c>
      <c r="E189" s="92"/>
      <c r="F189" s="92" t="s">
        <v>19</v>
      </c>
      <c r="G189" s="85"/>
      <c r="H189" s="93">
        <v>43479</v>
      </c>
      <c r="I189" s="74" t="s">
        <v>1233</v>
      </c>
      <c r="J189" s="74" t="s">
        <v>1596</v>
      </c>
      <c r="K189" s="74" t="s">
        <v>1219</v>
      </c>
      <c r="L189" s="108" t="s">
        <v>1303</v>
      </c>
      <c r="M189" s="18" t="s">
        <v>377</v>
      </c>
      <c r="N189" s="8">
        <v>275199.56</v>
      </c>
      <c r="O189" s="49">
        <v>275199.56</v>
      </c>
      <c r="P189" s="49">
        <v>275201.88</v>
      </c>
      <c r="Q189" s="17">
        <f t="shared" ref="Q189:Q190" si="6">O189-P189</f>
        <v>-2.3200000000069849</v>
      </c>
      <c r="R189" s="17"/>
      <c r="S189" s="92" t="s">
        <v>376</v>
      </c>
      <c r="T189" s="28" t="e">
        <f>IF(A189&lt;&gt;0,INDEX(#REF!,MATCH(A189,#REF!,0),10),0)</f>
        <v>#REF!</v>
      </c>
      <c r="U189" s="30" t="e">
        <f>IF(A189&lt;&gt;0,INDEX(#REF!,MATCH(A189,#REF!,0),10),0)</f>
        <v>#REF!</v>
      </c>
      <c r="V189" s="28" t="e">
        <f>IF(A189&lt;&gt;0,INDEX(#REF!,MATCH(A189,#REF!,0),8),0)</f>
        <v>#REF!</v>
      </c>
    </row>
    <row r="190" spans="1:23" s="16" customFormat="1">
      <c r="C190" s="91" t="s">
        <v>15</v>
      </c>
      <c r="D190" s="92" t="s">
        <v>378</v>
      </c>
      <c r="E190" s="92"/>
      <c r="F190" s="92" t="s">
        <v>19</v>
      </c>
      <c r="G190" s="85"/>
      <c r="H190" s="93">
        <v>43479</v>
      </c>
      <c r="I190" s="74" t="s">
        <v>1234</v>
      </c>
      <c r="J190" s="74" t="s">
        <v>1597</v>
      </c>
      <c r="K190" s="74" t="s">
        <v>1220</v>
      </c>
      <c r="L190" s="108" t="s">
        <v>1304</v>
      </c>
      <c r="M190" s="18" t="s">
        <v>379</v>
      </c>
      <c r="N190" s="8">
        <v>21847.88</v>
      </c>
      <c r="O190" s="49">
        <v>21847.88</v>
      </c>
      <c r="P190" s="49">
        <v>21847.88</v>
      </c>
      <c r="Q190" s="17">
        <f t="shared" si="6"/>
        <v>0</v>
      </c>
      <c r="R190" s="17"/>
      <c r="S190" s="92" t="s">
        <v>378</v>
      </c>
      <c r="T190" s="28">
        <f>IF(A190&lt;&gt;0,INDEX(#REF!,MATCH(A190,#REF!,0),10),0)</f>
        <v>0</v>
      </c>
      <c r="U190" s="30">
        <f>IF(A190&lt;&gt;0,INDEX(#REF!,MATCH(A190,#REF!,0),10),0)</f>
        <v>0</v>
      </c>
      <c r="V190" s="28">
        <f>IF(A190&lt;&gt;0,INDEX(#REF!,MATCH(A190,#REF!,0),8),0)</f>
        <v>0</v>
      </c>
    </row>
    <row r="191" spans="1:23" s="16" customFormat="1" ht="24.75" customHeight="1">
      <c r="C191" s="85"/>
      <c r="D191" s="85"/>
      <c r="E191" s="94" t="s">
        <v>741</v>
      </c>
      <c r="F191" s="94"/>
      <c r="G191" s="94"/>
      <c r="H191" s="95"/>
      <c r="I191" s="74"/>
      <c r="J191" s="74"/>
      <c r="K191" s="74" t="s">
        <v>1011</v>
      </c>
      <c r="L191" s="108"/>
      <c r="M191" s="15"/>
      <c r="N191" s="9">
        <f>SUBTOTAL(9,N189:N190)</f>
        <v>297047.44</v>
      </c>
      <c r="O191" s="51">
        <f>SUBTOTAL(9,O189:O190)</f>
        <v>297047.44</v>
      </c>
      <c r="P191" s="51">
        <f>SUBTOTAL(9,P189:P190)</f>
        <v>297049.76</v>
      </c>
      <c r="S191" s="85"/>
      <c r="T191" s="28">
        <f>IF(A191&lt;&gt;0,INDEX(#REF!,MATCH(A191,#REF!,0),10),0)</f>
        <v>0</v>
      </c>
      <c r="U191" s="30">
        <f>IF(A191&lt;&gt;0,INDEX(#REF!,MATCH(A191,#REF!,0),10),0)</f>
        <v>0</v>
      </c>
      <c r="V191" s="28">
        <f>IF(A191&lt;&gt;0,INDEX(#REF!,MATCH(A191,#REF!,0),8),0)</f>
        <v>0</v>
      </c>
    </row>
    <row r="192" spans="1:23" s="16" customFormat="1">
      <c r="A192" s="14" t="s">
        <v>380</v>
      </c>
      <c r="B192" s="43" t="s">
        <v>381</v>
      </c>
      <c r="C192" s="91" t="s">
        <v>15</v>
      </c>
      <c r="D192" s="92" t="s">
        <v>382</v>
      </c>
      <c r="E192" s="92"/>
      <c r="F192" s="92" t="s">
        <v>19</v>
      </c>
      <c r="G192" s="85"/>
      <c r="H192" s="93">
        <v>43559</v>
      </c>
      <c r="I192" s="74" t="s">
        <v>796</v>
      </c>
      <c r="J192" s="74" t="s">
        <v>1598</v>
      </c>
      <c r="K192" s="74" t="s">
        <v>1117</v>
      </c>
      <c r="L192" s="108" t="s">
        <v>1420</v>
      </c>
      <c r="M192" s="62" t="s">
        <v>383</v>
      </c>
      <c r="N192" s="8">
        <v>44725.279999999999</v>
      </c>
      <c r="O192" s="49">
        <v>44725.279999999999</v>
      </c>
      <c r="P192" s="49">
        <v>44725.279999999999</v>
      </c>
      <c r="Q192" s="17">
        <f t="shared" ref="Q192" si="7">O192-P192</f>
        <v>0</v>
      </c>
      <c r="R192" s="17"/>
      <c r="S192" s="92" t="s">
        <v>382</v>
      </c>
      <c r="T192" s="28" t="e">
        <f>IF(A192&lt;&gt;0,INDEX(#REF!,MATCH(A192,#REF!,0),10),0)</f>
        <v>#REF!</v>
      </c>
      <c r="U192" s="30" t="e">
        <f>IF(A192&lt;&gt;0,INDEX(#REF!,MATCH(A192,#REF!,0),10),0)</f>
        <v>#REF!</v>
      </c>
      <c r="V192" s="28" t="e">
        <f>IF(A192&lt;&gt;0,INDEX(#REF!,MATCH(A192,#REF!,0),8),0)</f>
        <v>#REF!</v>
      </c>
      <c r="W192" s="27" t="s">
        <v>796</v>
      </c>
    </row>
    <row r="193" spans="1:22" s="16" customFormat="1" ht="24.75" customHeight="1">
      <c r="C193" s="85"/>
      <c r="D193" s="85"/>
      <c r="E193" s="94" t="s">
        <v>742</v>
      </c>
      <c r="F193" s="94"/>
      <c r="G193" s="94"/>
      <c r="H193" s="95"/>
      <c r="I193" s="74"/>
      <c r="J193" s="74"/>
      <c r="K193" s="74" t="s">
        <v>1011</v>
      </c>
      <c r="L193" s="109"/>
      <c r="M193" s="15"/>
      <c r="N193" s="9">
        <f>SUBTOTAL(9,N192:N192)</f>
        <v>44725.279999999999</v>
      </c>
      <c r="O193" s="51">
        <f>SUBTOTAL(9,O192:O192)</f>
        <v>44725.279999999999</v>
      </c>
      <c r="P193" s="51">
        <f>SUBTOTAL(9,P192:P192)</f>
        <v>44725.279999999999</v>
      </c>
      <c r="S193" s="85"/>
      <c r="T193" s="28">
        <f>IF(A193&lt;&gt;0,INDEX(#REF!,MATCH(A193,#REF!,0),10),0)</f>
        <v>0</v>
      </c>
      <c r="U193" s="30">
        <f>IF(A193&lt;&gt;0,INDEX(#REF!,MATCH(A193,#REF!,0),10),0)</f>
        <v>0</v>
      </c>
      <c r="V193" s="28">
        <f>IF(A193&lt;&gt;0,INDEX(#REF!,MATCH(A193,#REF!,0),8),0)</f>
        <v>0</v>
      </c>
    </row>
    <row r="194" spans="1:22" s="16" customFormat="1">
      <c r="A194" s="14" t="s">
        <v>384</v>
      </c>
      <c r="B194" s="18" t="s">
        <v>385</v>
      </c>
      <c r="C194" s="91" t="s">
        <v>15</v>
      </c>
      <c r="D194" s="92" t="s">
        <v>386</v>
      </c>
      <c r="E194" s="92"/>
      <c r="F194" s="92" t="s">
        <v>19</v>
      </c>
      <c r="G194" s="85"/>
      <c r="H194" s="93">
        <v>43558</v>
      </c>
      <c r="I194" s="74" t="s">
        <v>797</v>
      </c>
      <c r="J194" s="74" t="s">
        <v>1599</v>
      </c>
      <c r="K194" s="74" t="s">
        <v>1118</v>
      </c>
      <c r="L194" s="108" t="s">
        <v>1421</v>
      </c>
      <c r="M194" s="46" t="s">
        <v>387</v>
      </c>
      <c r="N194" s="8">
        <v>50269.82</v>
      </c>
      <c r="O194" s="49">
        <v>50269.82</v>
      </c>
      <c r="P194" s="49">
        <v>40760.11</v>
      </c>
      <c r="Q194" s="17">
        <f t="shared" ref="Q194:Q195" si="8">O194-P194</f>
        <v>9509.7099999999991</v>
      </c>
      <c r="R194" s="17"/>
      <c r="S194" s="92" t="s">
        <v>386</v>
      </c>
      <c r="T194" s="28" t="e">
        <f>IF(A194&lt;&gt;0,INDEX(#REF!,MATCH(A194,#REF!,0),10),0)</f>
        <v>#REF!</v>
      </c>
      <c r="U194" s="30" t="e">
        <f>IF(A194&lt;&gt;0,INDEX(#REF!,MATCH(A194,#REF!,0),10),0)</f>
        <v>#REF!</v>
      </c>
      <c r="V194" s="28" t="e">
        <f>IF(A194&lt;&gt;0,INDEX(#REF!,MATCH(A194,#REF!,0),8),0)</f>
        <v>#REF!</v>
      </c>
    </row>
    <row r="195" spans="1:22" s="16" customFormat="1">
      <c r="C195" s="91" t="s">
        <v>15</v>
      </c>
      <c r="D195" s="92" t="s">
        <v>388</v>
      </c>
      <c r="E195" s="92"/>
      <c r="F195" s="92" t="s">
        <v>17</v>
      </c>
      <c r="G195" s="85"/>
      <c r="H195" s="93">
        <v>43713</v>
      </c>
      <c r="I195" s="74" t="s">
        <v>797</v>
      </c>
      <c r="J195" s="74" t="s">
        <v>1599</v>
      </c>
      <c r="K195" s="74" t="s">
        <v>1118</v>
      </c>
      <c r="L195" s="108" t="s">
        <v>1421</v>
      </c>
      <c r="M195" s="46" t="s">
        <v>389</v>
      </c>
      <c r="N195" s="8">
        <v>99990.89</v>
      </c>
      <c r="O195" s="49">
        <v>99990.89</v>
      </c>
      <c r="P195" s="49">
        <v>93755.21</v>
      </c>
      <c r="Q195" s="17">
        <f t="shared" si="8"/>
        <v>6235.679999999993</v>
      </c>
      <c r="R195" s="119" t="s">
        <v>1689</v>
      </c>
      <c r="S195" s="92" t="s">
        <v>388</v>
      </c>
      <c r="T195" s="28">
        <f>IF(A195&lt;&gt;0,INDEX(#REF!,MATCH(A195,#REF!,0),10),0)</f>
        <v>0</v>
      </c>
      <c r="U195" s="30">
        <f>IF(A195&lt;&gt;0,INDEX(#REF!,MATCH(A195,#REF!,0),10),0)</f>
        <v>0</v>
      </c>
      <c r="V195" s="28">
        <f>IF(A195&lt;&gt;0,INDEX(#REF!,MATCH(A195,#REF!,0),8),0)</f>
        <v>0</v>
      </c>
    </row>
    <row r="196" spans="1:22" s="16" customFormat="1" ht="24.75" customHeight="1">
      <c r="C196" s="85"/>
      <c r="D196" s="85"/>
      <c r="E196" s="94" t="s">
        <v>743</v>
      </c>
      <c r="F196" s="94"/>
      <c r="G196" s="94"/>
      <c r="H196" s="95"/>
      <c r="I196" s="74"/>
      <c r="J196" s="74"/>
      <c r="K196" s="74" t="s">
        <v>1011</v>
      </c>
      <c r="L196" s="109"/>
      <c r="M196" s="15"/>
      <c r="N196" s="9">
        <f>SUBTOTAL(9,N194:N195)</f>
        <v>150260.71</v>
      </c>
      <c r="O196" s="51">
        <f>SUBTOTAL(9,O194:O195)</f>
        <v>150260.71</v>
      </c>
      <c r="P196" s="51">
        <f>SUBTOTAL(9,P194:P195)</f>
        <v>134515.32</v>
      </c>
      <c r="S196" s="85"/>
      <c r="T196" s="28">
        <f>IF(A196&lt;&gt;0,INDEX(#REF!,MATCH(A196,#REF!,0),10),0)</f>
        <v>0</v>
      </c>
      <c r="U196" s="30">
        <f>IF(A196&lt;&gt;0,INDEX(#REF!,MATCH(A196,#REF!,0),10),0)</f>
        <v>0</v>
      </c>
      <c r="V196" s="28">
        <f>IF(A196&lt;&gt;0,INDEX(#REF!,MATCH(A196,#REF!,0),8),0)</f>
        <v>0</v>
      </c>
    </row>
    <row r="197" spans="1:22" s="16" customFormat="1">
      <c r="A197" s="14" t="s">
        <v>390</v>
      </c>
      <c r="B197" s="43" t="s">
        <v>391</v>
      </c>
      <c r="C197" s="91" t="s">
        <v>15</v>
      </c>
      <c r="D197" s="92" t="s">
        <v>392</v>
      </c>
      <c r="E197" s="92"/>
      <c r="F197" s="92" t="s">
        <v>19</v>
      </c>
      <c r="G197" s="85"/>
      <c r="H197" s="93">
        <v>43746</v>
      </c>
      <c r="I197" s="74" t="s">
        <v>883</v>
      </c>
      <c r="J197" s="74" t="s">
        <v>1600</v>
      </c>
      <c r="K197" s="74" t="s">
        <v>1221</v>
      </c>
      <c r="L197" s="108" t="s">
        <v>1422</v>
      </c>
      <c r="M197" s="18" t="s">
        <v>393</v>
      </c>
      <c r="N197" s="8">
        <v>23730.850000000002</v>
      </c>
      <c r="O197" s="49">
        <v>23730.850000000002</v>
      </c>
      <c r="P197" s="49">
        <v>23730.84</v>
      </c>
      <c r="Q197" s="17">
        <f t="shared" ref="Q197:Q198" si="9">O197-P197</f>
        <v>1.0000000002037268E-2</v>
      </c>
      <c r="R197" s="17"/>
      <c r="S197" s="92" t="s">
        <v>392</v>
      </c>
      <c r="T197" s="28" t="e">
        <f>IF(A197&lt;&gt;0,INDEX(#REF!,MATCH(A197,#REF!,0),10),0)</f>
        <v>#REF!</v>
      </c>
      <c r="U197" s="30" t="e">
        <f>IF(A197&lt;&gt;0,INDEX(#REF!,MATCH(A197,#REF!,0),10),0)</f>
        <v>#REF!</v>
      </c>
      <c r="V197" s="28" t="e">
        <f>IF(A197&lt;&gt;0,INDEX(#REF!,MATCH(A197,#REF!,0),8),0)</f>
        <v>#REF!</v>
      </c>
    </row>
    <row r="198" spans="1:22" s="16" customFormat="1">
      <c r="C198" s="91" t="s">
        <v>15</v>
      </c>
      <c r="D198" s="92" t="s">
        <v>394</v>
      </c>
      <c r="E198" s="92"/>
      <c r="F198" s="92" t="s">
        <v>17</v>
      </c>
      <c r="G198" s="85"/>
      <c r="H198" s="93">
        <v>43819</v>
      </c>
      <c r="I198" s="74" t="s">
        <v>884</v>
      </c>
      <c r="J198" s="74" t="s">
        <v>1601</v>
      </c>
      <c r="K198" s="74" t="s">
        <v>1119</v>
      </c>
      <c r="L198" s="108" t="s">
        <v>1423</v>
      </c>
      <c r="M198" s="46" t="s">
        <v>395</v>
      </c>
      <c r="N198" s="8">
        <v>17821.13</v>
      </c>
      <c r="O198" s="49">
        <v>17821.13</v>
      </c>
      <c r="P198" s="49">
        <v>0</v>
      </c>
      <c r="Q198" s="17">
        <f t="shared" si="9"/>
        <v>17821.13</v>
      </c>
      <c r="R198" s="119" t="s">
        <v>1689</v>
      </c>
      <c r="S198" s="92" t="s">
        <v>394</v>
      </c>
      <c r="T198" s="28">
        <f>IF(A198&lt;&gt;0,INDEX(#REF!,MATCH(A198,#REF!,0),10),0)</f>
        <v>0</v>
      </c>
      <c r="U198" s="30">
        <f>IF(A198&lt;&gt;0,INDEX(#REF!,MATCH(A198,#REF!,0),10),0)</f>
        <v>0</v>
      </c>
      <c r="V198" s="28">
        <f>IF(A198&lt;&gt;0,INDEX(#REF!,MATCH(A198,#REF!,0),8),0)</f>
        <v>0</v>
      </c>
    </row>
    <row r="199" spans="1:22" s="16" customFormat="1" ht="24.75" customHeight="1">
      <c r="C199" s="85"/>
      <c r="D199" s="85"/>
      <c r="E199" s="94" t="s">
        <v>744</v>
      </c>
      <c r="F199" s="94"/>
      <c r="G199" s="94"/>
      <c r="H199" s="95"/>
      <c r="I199" s="74"/>
      <c r="J199" s="74"/>
      <c r="K199" s="74" t="s">
        <v>1011</v>
      </c>
      <c r="L199" s="109"/>
      <c r="M199" s="15"/>
      <c r="N199" s="9">
        <f>SUBTOTAL(9,N197:N198)</f>
        <v>41551.980000000003</v>
      </c>
      <c r="O199" s="51">
        <f>SUBTOTAL(9,O197:O198)</f>
        <v>41551.980000000003</v>
      </c>
      <c r="P199" s="51">
        <f>SUBTOTAL(9,P197:P198)</f>
        <v>23730.84</v>
      </c>
      <c r="S199" s="85"/>
      <c r="T199" s="28">
        <f>IF(A199&lt;&gt;0,INDEX(#REF!,MATCH(A199,#REF!,0),10),0)</f>
        <v>0</v>
      </c>
      <c r="U199" s="30">
        <f>IF(A199&lt;&gt;0,INDEX(#REF!,MATCH(A199,#REF!,0),10),0)</f>
        <v>0</v>
      </c>
      <c r="V199" s="28">
        <f>IF(A199&lt;&gt;0,INDEX(#REF!,MATCH(A199,#REF!,0),8),0)</f>
        <v>0</v>
      </c>
    </row>
    <row r="200" spans="1:22" s="16" customFormat="1">
      <c r="A200" s="14" t="s">
        <v>396</v>
      </c>
      <c r="B200" s="43" t="s">
        <v>397</v>
      </c>
      <c r="C200" s="91" t="s">
        <v>15</v>
      </c>
      <c r="D200" s="92" t="s">
        <v>398</v>
      </c>
      <c r="E200" s="92"/>
      <c r="F200" s="92" t="s">
        <v>19</v>
      </c>
      <c r="G200" s="85"/>
      <c r="H200" s="93">
        <v>43528</v>
      </c>
      <c r="I200" s="74" t="s">
        <v>887</v>
      </c>
      <c r="J200" s="74" t="s">
        <v>1602</v>
      </c>
      <c r="K200" s="74" t="s">
        <v>1120</v>
      </c>
      <c r="L200" s="108" t="s">
        <v>1461</v>
      </c>
      <c r="M200" s="46" t="s">
        <v>399</v>
      </c>
      <c r="N200" s="8">
        <v>2438.7400000000002</v>
      </c>
      <c r="O200" s="49">
        <v>2438.7400000000002</v>
      </c>
      <c r="P200" s="49">
        <v>2438.7400000000002</v>
      </c>
      <c r="Q200" s="17">
        <f t="shared" ref="Q200:Q213" si="10">O200-P200</f>
        <v>0</v>
      </c>
      <c r="R200" s="17"/>
      <c r="S200" s="92" t="s">
        <v>398</v>
      </c>
      <c r="T200" s="28" t="e">
        <f>IF(A200&lt;&gt;0,INDEX(#REF!,MATCH(A200,#REF!,0),10),0)</f>
        <v>#REF!</v>
      </c>
      <c r="U200" s="30" t="e">
        <f>IF(A200&lt;&gt;0,INDEX(#REF!,MATCH(A200,#REF!,0),10),0)</f>
        <v>#REF!</v>
      </c>
      <c r="V200" s="28" t="e">
        <f>IF(A200&lt;&gt;0,INDEX(#REF!,MATCH(A200,#REF!,0),8),0)</f>
        <v>#REF!</v>
      </c>
    </row>
    <row r="201" spans="1:22" s="16" customFormat="1">
      <c r="C201" s="91" t="s">
        <v>15</v>
      </c>
      <c r="D201" s="92" t="s">
        <v>400</v>
      </c>
      <c r="E201" s="92"/>
      <c r="F201" s="92" t="s">
        <v>19</v>
      </c>
      <c r="G201" s="85"/>
      <c r="H201" s="93">
        <v>43563</v>
      </c>
      <c r="I201" s="74" t="s">
        <v>885</v>
      </c>
      <c r="J201" s="74" t="s">
        <v>1603</v>
      </c>
      <c r="K201" s="74" t="s">
        <v>1121</v>
      </c>
      <c r="L201" s="108" t="s">
        <v>1305</v>
      </c>
      <c r="M201" s="46" t="s">
        <v>401</v>
      </c>
      <c r="N201" s="8">
        <v>3932.15</v>
      </c>
      <c r="O201" s="49">
        <v>3932.15</v>
      </c>
      <c r="P201" s="49">
        <v>3932.15</v>
      </c>
      <c r="Q201" s="17">
        <f t="shared" si="10"/>
        <v>0</v>
      </c>
      <c r="R201" s="17"/>
      <c r="S201" s="92" t="s">
        <v>400</v>
      </c>
      <c r="T201" s="28">
        <f>IF(A201&lt;&gt;0,INDEX(#REF!,MATCH(A201,#REF!,0),10),0)</f>
        <v>0</v>
      </c>
      <c r="U201" s="30">
        <f>IF(A201&lt;&gt;0,INDEX(#REF!,MATCH(A201,#REF!,0),10),0)</f>
        <v>0</v>
      </c>
      <c r="V201" s="28">
        <f>IF(A201&lt;&gt;0,INDEX(#REF!,MATCH(A201,#REF!,0),8),0)</f>
        <v>0</v>
      </c>
    </row>
    <row r="202" spans="1:22" s="16" customFormat="1">
      <c r="C202" s="91" t="s">
        <v>15</v>
      </c>
      <c r="D202" s="92" t="s">
        <v>402</v>
      </c>
      <c r="E202" s="92"/>
      <c r="F202" s="92" t="s">
        <v>19</v>
      </c>
      <c r="G202" s="85"/>
      <c r="H202" s="93">
        <v>43602</v>
      </c>
      <c r="I202" s="74" t="s">
        <v>887</v>
      </c>
      <c r="J202" s="74" t="s">
        <v>1602</v>
      </c>
      <c r="K202" s="74" t="s">
        <v>1120</v>
      </c>
      <c r="L202" s="108" t="s">
        <v>1461</v>
      </c>
      <c r="M202" s="46" t="s">
        <v>403</v>
      </c>
      <c r="N202" s="8">
        <v>2601.5</v>
      </c>
      <c r="O202" s="49">
        <v>2601.5</v>
      </c>
      <c r="P202" s="49">
        <v>2601.5100000000002</v>
      </c>
      <c r="Q202" s="17">
        <f t="shared" si="10"/>
        <v>-1.0000000000218279E-2</v>
      </c>
      <c r="R202" s="17"/>
      <c r="S202" s="92" t="s">
        <v>402</v>
      </c>
      <c r="T202" s="28">
        <f>IF(A202&lt;&gt;0,INDEX(#REF!,MATCH(A202,#REF!,0),10),0)</f>
        <v>0</v>
      </c>
      <c r="U202" s="30">
        <f>IF(A202&lt;&gt;0,INDEX(#REF!,MATCH(A202,#REF!,0),10),0)</f>
        <v>0</v>
      </c>
      <c r="V202" s="28">
        <f>IF(A202&lt;&gt;0,INDEX(#REF!,MATCH(A202,#REF!,0),8),0)</f>
        <v>0</v>
      </c>
    </row>
    <row r="203" spans="1:22" s="16" customFormat="1">
      <c r="C203" s="91" t="s">
        <v>15</v>
      </c>
      <c r="D203" s="92" t="s">
        <v>404</v>
      </c>
      <c r="E203" s="92"/>
      <c r="F203" s="92" t="s">
        <v>19</v>
      </c>
      <c r="G203" s="85"/>
      <c r="H203" s="93">
        <v>43613</v>
      </c>
      <c r="I203" s="74" t="s">
        <v>886</v>
      </c>
      <c r="J203" s="74" t="s">
        <v>1604</v>
      </c>
      <c r="K203" s="74" t="s">
        <v>1122</v>
      </c>
      <c r="L203" s="108" t="s">
        <v>1306</v>
      </c>
      <c r="M203" s="46" t="s">
        <v>405</v>
      </c>
      <c r="N203" s="8">
        <v>4423.76</v>
      </c>
      <c r="O203" s="49">
        <v>4423.76</v>
      </c>
      <c r="P203" s="49">
        <v>4423.75</v>
      </c>
      <c r="Q203" s="17">
        <f t="shared" si="10"/>
        <v>1.0000000000218279E-2</v>
      </c>
      <c r="R203" s="17"/>
      <c r="S203" s="92" t="s">
        <v>404</v>
      </c>
      <c r="T203" s="28">
        <f>IF(A203&lt;&gt;0,INDEX(#REF!,MATCH(A203,#REF!,0),10),0)</f>
        <v>0</v>
      </c>
      <c r="U203" s="30">
        <f>IF(A203&lt;&gt;0,INDEX(#REF!,MATCH(A203,#REF!,0),10),0)</f>
        <v>0</v>
      </c>
      <c r="V203" s="28">
        <f>IF(A203&lt;&gt;0,INDEX(#REF!,MATCH(A203,#REF!,0),8),0)</f>
        <v>0</v>
      </c>
    </row>
    <row r="204" spans="1:22" s="16" customFormat="1">
      <c r="C204" s="91" t="s">
        <v>15</v>
      </c>
      <c r="D204" s="92" t="s">
        <v>406</v>
      </c>
      <c r="E204" s="92"/>
      <c r="F204" s="92" t="s">
        <v>19</v>
      </c>
      <c r="G204" s="85"/>
      <c r="H204" s="93">
        <v>43633</v>
      </c>
      <c r="I204" s="74" t="s">
        <v>887</v>
      </c>
      <c r="J204" s="74" t="s">
        <v>1602</v>
      </c>
      <c r="K204" s="74" t="s">
        <v>1120</v>
      </c>
      <c r="L204" s="108" t="s">
        <v>1461</v>
      </c>
      <c r="M204" s="46" t="s">
        <v>407</v>
      </c>
      <c r="N204" s="8">
        <v>5820.46</v>
      </c>
      <c r="O204" s="49">
        <v>5820.46</v>
      </c>
      <c r="P204" s="49">
        <v>5820.49</v>
      </c>
      <c r="Q204" s="17">
        <f t="shared" si="10"/>
        <v>-2.9999999999745341E-2</v>
      </c>
      <c r="R204" s="17"/>
      <c r="S204" s="92" t="s">
        <v>406</v>
      </c>
      <c r="T204" s="28">
        <f>IF(A204&lt;&gt;0,INDEX(#REF!,MATCH(A204,#REF!,0),10),0)</f>
        <v>0</v>
      </c>
      <c r="U204" s="30">
        <f>IF(A204&lt;&gt;0,INDEX(#REF!,MATCH(A204,#REF!,0),10),0)</f>
        <v>0</v>
      </c>
      <c r="V204" s="28">
        <f>IF(A204&lt;&gt;0,INDEX(#REF!,MATCH(A204,#REF!,0),8),0)</f>
        <v>0</v>
      </c>
    </row>
    <row r="205" spans="1:22" s="16" customFormat="1">
      <c r="C205" s="91" t="s">
        <v>15</v>
      </c>
      <c r="D205" s="92" t="s">
        <v>408</v>
      </c>
      <c r="E205" s="92"/>
      <c r="F205" s="92" t="s">
        <v>19</v>
      </c>
      <c r="G205" s="85"/>
      <c r="H205" s="93">
        <v>43664</v>
      </c>
      <c r="I205" s="74" t="s">
        <v>887</v>
      </c>
      <c r="J205" s="74" t="s">
        <v>1602</v>
      </c>
      <c r="K205" s="74" t="s">
        <v>1120</v>
      </c>
      <c r="L205" s="108" t="s">
        <v>1461</v>
      </c>
      <c r="M205" s="46" t="s">
        <v>409</v>
      </c>
      <c r="N205" s="8">
        <v>6466.77</v>
      </c>
      <c r="O205" s="49">
        <v>6466.77</v>
      </c>
      <c r="P205" s="49">
        <v>6466.77</v>
      </c>
      <c r="Q205" s="17">
        <f t="shared" si="10"/>
        <v>0</v>
      </c>
      <c r="R205" s="17"/>
      <c r="S205" s="92" t="s">
        <v>408</v>
      </c>
      <c r="T205" s="28">
        <f>IF(A205&lt;&gt;0,INDEX(#REF!,MATCH(A205,#REF!,0),10),0)</f>
        <v>0</v>
      </c>
      <c r="U205" s="30">
        <f>IF(A205&lt;&gt;0,INDEX(#REF!,MATCH(A205,#REF!,0),10),0)</f>
        <v>0</v>
      </c>
      <c r="V205" s="28">
        <f>IF(A205&lt;&gt;0,INDEX(#REF!,MATCH(A205,#REF!,0),8),0)</f>
        <v>0</v>
      </c>
    </row>
    <row r="206" spans="1:22" s="16" customFormat="1">
      <c r="C206" s="91" t="s">
        <v>15</v>
      </c>
      <c r="D206" s="92" t="s">
        <v>410</v>
      </c>
      <c r="E206" s="92"/>
      <c r="F206" s="92" t="s">
        <v>19</v>
      </c>
      <c r="G206" s="85"/>
      <c r="H206" s="93">
        <v>43706</v>
      </c>
      <c r="I206" s="74" t="s">
        <v>887</v>
      </c>
      <c r="J206" s="74" t="s">
        <v>1602</v>
      </c>
      <c r="K206" s="74" t="s">
        <v>1120</v>
      </c>
      <c r="L206" s="108" t="s">
        <v>1461</v>
      </c>
      <c r="M206" s="46" t="s">
        <v>411</v>
      </c>
      <c r="N206" s="8">
        <v>2443.4500000000003</v>
      </c>
      <c r="O206" s="49">
        <v>2443.4500000000003</v>
      </c>
      <c r="P206" s="49">
        <v>2443.4500000000003</v>
      </c>
      <c r="Q206" s="17">
        <f t="shared" si="10"/>
        <v>0</v>
      </c>
      <c r="R206" s="17"/>
      <c r="S206" s="92" t="s">
        <v>410</v>
      </c>
      <c r="T206" s="28">
        <f>IF(A206&lt;&gt;0,INDEX(#REF!,MATCH(A206,#REF!,0),10),0)</f>
        <v>0</v>
      </c>
      <c r="U206" s="30">
        <f>IF(A206&lt;&gt;0,INDEX(#REF!,MATCH(A206,#REF!,0),10),0)</f>
        <v>0</v>
      </c>
      <c r="V206" s="28">
        <f>IF(A206&lt;&gt;0,INDEX(#REF!,MATCH(A206,#REF!,0),8),0)</f>
        <v>0</v>
      </c>
    </row>
    <row r="207" spans="1:22" s="16" customFormat="1">
      <c r="C207" s="91" t="s">
        <v>15</v>
      </c>
      <c r="D207" s="92" t="s">
        <v>412</v>
      </c>
      <c r="E207" s="92"/>
      <c r="F207" s="92" t="s">
        <v>19</v>
      </c>
      <c r="G207" s="85"/>
      <c r="H207" s="93">
        <v>43717</v>
      </c>
      <c r="I207" s="74" t="s">
        <v>887</v>
      </c>
      <c r="J207" s="74" t="s">
        <v>1602</v>
      </c>
      <c r="K207" s="74" t="s">
        <v>1120</v>
      </c>
      <c r="L207" s="108" t="s">
        <v>1461</v>
      </c>
      <c r="M207" s="46" t="s">
        <v>413</v>
      </c>
      <c r="N207" s="8">
        <v>2687.96</v>
      </c>
      <c r="O207" s="49">
        <v>2687.96</v>
      </c>
      <c r="P207" s="49">
        <v>2687.9500000000003</v>
      </c>
      <c r="Q207" s="17">
        <f t="shared" si="10"/>
        <v>9.9999999997635314E-3</v>
      </c>
      <c r="R207" s="17"/>
      <c r="S207" s="92" t="s">
        <v>412</v>
      </c>
      <c r="T207" s="28">
        <f>IF(A207&lt;&gt;0,INDEX(#REF!,MATCH(A207,#REF!,0),10),0)</f>
        <v>0</v>
      </c>
      <c r="U207" s="30">
        <f>IF(A207&lt;&gt;0,INDEX(#REF!,MATCH(A207,#REF!,0),10),0)</f>
        <v>0</v>
      </c>
      <c r="V207" s="28">
        <f>IF(A207&lt;&gt;0,INDEX(#REF!,MATCH(A207,#REF!,0),8),0)</f>
        <v>0</v>
      </c>
    </row>
    <row r="208" spans="1:22" s="16" customFormat="1" ht="15">
      <c r="C208" s="91" t="s">
        <v>15</v>
      </c>
      <c r="D208" s="92" t="s">
        <v>414</v>
      </c>
      <c r="E208" s="92"/>
      <c r="F208" s="92" t="s">
        <v>17</v>
      </c>
      <c r="G208" s="85"/>
      <c r="H208" s="93">
        <v>43733</v>
      </c>
      <c r="I208" s="74" t="s">
        <v>887</v>
      </c>
      <c r="J208" s="74" t="s">
        <v>1602</v>
      </c>
      <c r="K208" s="74" t="s">
        <v>1120</v>
      </c>
      <c r="L208" s="108" t="s">
        <v>1461</v>
      </c>
      <c r="M208" s="46" t="s">
        <v>415</v>
      </c>
      <c r="N208" s="8">
        <v>3510.77</v>
      </c>
      <c r="O208" s="49">
        <v>3510.77</v>
      </c>
      <c r="P208" s="49">
        <v>0</v>
      </c>
      <c r="Q208" s="115">
        <f t="shared" si="10"/>
        <v>3510.77</v>
      </c>
      <c r="R208" s="120"/>
      <c r="S208" s="92" t="s">
        <v>414</v>
      </c>
      <c r="T208" s="28">
        <f>IF(A208&lt;&gt;0,INDEX(#REF!,MATCH(A208,#REF!,0),10),0)</f>
        <v>0</v>
      </c>
      <c r="U208" s="30">
        <f>IF(A208&lt;&gt;0,INDEX(#REF!,MATCH(A208,#REF!,0),10),0)</f>
        <v>0</v>
      </c>
      <c r="V208" s="28">
        <f>IF(A208&lt;&gt;0,INDEX(#REF!,MATCH(A208,#REF!,0),8),0)</f>
        <v>0</v>
      </c>
    </row>
    <row r="209" spans="1:22" s="16" customFormat="1">
      <c r="C209" s="91" t="s">
        <v>15</v>
      </c>
      <c r="D209" s="92" t="s">
        <v>416</v>
      </c>
      <c r="E209" s="92"/>
      <c r="F209" s="92" t="s">
        <v>19</v>
      </c>
      <c r="G209" s="85"/>
      <c r="H209" s="93">
        <v>43746</v>
      </c>
      <c r="I209" s="74" t="s">
        <v>887</v>
      </c>
      <c r="J209" s="74" t="s">
        <v>1602</v>
      </c>
      <c r="K209" s="74" t="s">
        <v>1120</v>
      </c>
      <c r="L209" s="108" t="s">
        <v>1461</v>
      </c>
      <c r="M209" s="46" t="s">
        <v>417</v>
      </c>
      <c r="N209" s="8">
        <v>2963.78</v>
      </c>
      <c r="O209" s="49">
        <v>2963.78</v>
      </c>
      <c r="P209" s="49">
        <v>2963.78</v>
      </c>
      <c r="Q209" s="17">
        <f t="shared" si="10"/>
        <v>0</v>
      </c>
      <c r="R209" s="17"/>
      <c r="S209" s="92" t="s">
        <v>416</v>
      </c>
      <c r="T209" s="28">
        <f>IF(A209&lt;&gt;0,INDEX(#REF!,MATCH(A209,#REF!,0),10),0)</f>
        <v>0</v>
      </c>
      <c r="U209" s="30">
        <f>IF(A209&lt;&gt;0,INDEX(#REF!,MATCH(A209,#REF!,0),10),0)</f>
        <v>0</v>
      </c>
      <c r="V209" s="28">
        <f>IF(A209&lt;&gt;0,INDEX(#REF!,MATCH(A209,#REF!,0),8),0)</f>
        <v>0</v>
      </c>
    </row>
    <row r="210" spans="1:22" s="16" customFormat="1">
      <c r="C210" s="91" t="s">
        <v>15</v>
      </c>
      <c r="D210" s="92" t="s">
        <v>418</v>
      </c>
      <c r="E210" s="92"/>
      <c r="F210" s="92" t="s">
        <v>19</v>
      </c>
      <c r="G210" s="85"/>
      <c r="H210" s="93">
        <v>43746</v>
      </c>
      <c r="I210" s="74" t="s">
        <v>887</v>
      </c>
      <c r="J210" s="74" t="s">
        <v>1602</v>
      </c>
      <c r="K210" s="74" t="s">
        <v>1120</v>
      </c>
      <c r="L210" s="108" t="s">
        <v>1461</v>
      </c>
      <c r="M210" s="46" t="s">
        <v>403</v>
      </c>
      <c r="N210" s="8">
        <v>3259.54</v>
      </c>
      <c r="O210" s="49">
        <v>3259.54</v>
      </c>
      <c r="P210" s="49">
        <v>3259.54</v>
      </c>
      <c r="Q210" s="17">
        <f t="shared" si="10"/>
        <v>0</v>
      </c>
      <c r="R210" s="17"/>
      <c r="S210" s="92" t="s">
        <v>418</v>
      </c>
      <c r="T210" s="28">
        <f>IF(A210&lt;&gt;0,INDEX(#REF!,MATCH(A210,#REF!,0),10),0)</f>
        <v>0</v>
      </c>
      <c r="U210" s="30">
        <f>IF(A210&lt;&gt;0,INDEX(#REF!,MATCH(A210,#REF!,0),10),0)</f>
        <v>0</v>
      </c>
      <c r="V210" s="28">
        <f>IF(A210&lt;&gt;0,INDEX(#REF!,MATCH(A210,#REF!,0),8),0)</f>
        <v>0</v>
      </c>
    </row>
    <row r="211" spans="1:22" s="16" customFormat="1">
      <c r="C211" s="91" t="s">
        <v>15</v>
      </c>
      <c r="D211" s="92" t="s">
        <v>419</v>
      </c>
      <c r="E211" s="92"/>
      <c r="F211" s="92" t="s">
        <v>19</v>
      </c>
      <c r="G211" s="85"/>
      <c r="H211" s="93">
        <v>43781</v>
      </c>
      <c r="I211" s="74" t="s">
        <v>887</v>
      </c>
      <c r="J211" s="74" t="s">
        <v>1602</v>
      </c>
      <c r="K211" s="74" t="s">
        <v>1120</v>
      </c>
      <c r="L211" s="108" t="s">
        <v>1461</v>
      </c>
      <c r="M211" s="46" t="s">
        <v>420</v>
      </c>
      <c r="N211" s="8">
        <v>2754.26</v>
      </c>
      <c r="O211" s="49">
        <v>2754.26</v>
      </c>
      <c r="P211" s="49">
        <v>2754.3</v>
      </c>
      <c r="Q211" s="17">
        <f t="shared" si="10"/>
        <v>-3.999999999996362E-2</v>
      </c>
      <c r="R211" s="17"/>
      <c r="S211" s="92" t="s">
        <v>419</v>
      </c>
      <c r="T211" s="28">
        <f>IF(A211&lt;&gt;0,INDEX(#REF!,MATCH(A211,#REF!,0),10),0)</f>
        <v>0</v>
      </c>
      <c r="U211" s="30">
        <f>IF(A211&lt;&gt;0,INDEX(#REF!,MATCH(A211,#REF!,0),10),0)</f>
        <v>0</v>
      </c>
      <c r="V211" s="28">
        <f>IF(A211&lt;&gt;0,INDEX(#REF!,MATCH(A211,#REF!,0),8),0)</f>
        <v>0</v>
      </c>
    </row>
    <row r="212" spans="1:22" s="16" customFormat="1">
      <c r="C212" s="91" t="s">
        <v>15</v>
      </c>
      <c r="D212" s="92" t="s">
        <v>421</v>
      </c>
      <c r="E212" s="92"/>
      <c r="F212" s="92" t="s">
        <v>19</v>
      </c>
      <c r="G212" s="85"/>
      <c r="H212" s="93">
        <v>43818</v>
      </c>
      <c r="I212" s="74" t="s">
        <v>887</v>
      </c>
      <c r="J212" s="74" t="s">
        <v>1602</v>
      </c>
      <c r="K212" s="74" t="s">
        <v>1120</v>
      </c>
      <c r="L212" s="108" t="s">
        <v>1461</v>
      </c>
      <c r="M212" s="46" t="s">
        <v>403</v>
      </c>
      <c r="N212" s="8">
        <v>4675.17</v>
      </c>
      <c r="O212" s="49">
        <v>4675.17</v>
      </c>
      <c r="P212" s="49">
        <v>4675.17</v>
      </c>
      <c r="Q212" s="17">
        <f t="shared" si="10"/>
        <v>0</v>
      </c>
      <c r="R212" s="17"/>
      <c r="S212" s="92" t="s">
        <v>421</v>
      </c>
      <c r="T212" s="28">
        <f>IF(A212&lt;&gt;0,INDEX(#REF!,MATCH(A212,#REF!,0),10),0)</f>
        <v>0</v>
      </c>
      <c r="U212" s="30">
        <f>IF(A212&lt;&gt;0,INDEX(#REF!,MATCH(A212,#REF!,0),10),0)</f>
        <v>0</v>
      </c>
      <c r="V212" s="28">
        <f>IF(A212&lt;&gt;0,INDEX(#REF!,MATCH(A212,#REF!,0),8),0)</f>
        <v>0</v>
      </c>
    </row>
    <row r="213" spans="1:22" s="16" customFormat="1" ht="15">
      <c r="C213" s="91" t="s">
        <v>15</v>
      </c>
      <c r="D213" s="92" t="s">
        <v>422</v>
      </c>
      <c r="E213" s="92"/>
      <c r="F213" s="92" t="s">
        <v>17</v>
      </c>
      <c r="G213" s="85"/>
      <c r="H213" s="93">
        <v>43819</v>
      </c>
      <c r="I213" s="74" t="s">
        <v>887</v>
      </c>
      <c r="J213" s="74" t="s">
        <v>1602</v>
      </c>
      <c r="K213" s="74" t="s">
        <v>1120</v>
      </c>
      <c r="L213" s="108" t="s">
        <v>1461</v>
      </c>
      <c r="M213" s="46" t="s">
        <v>403</v>
      </c>
      <c r="N213" s="8">
        <v>2731.81</v>
      </c>
      <c r="O213" s="49">
        <v>2731.81</v>
      </c>
      <c r="P213" s="49">
        <v>0</v>
      </c>
      <c r="Q213" s="115">
        <f t="shared" si="10"/>
        <v>2731.81</v>
      </c>
      <c r="R213" s="120"/>
      <c r="S213" s="92" t="s">
        <v>422</v>
      </c>
      <c r="T213" s="28">
        <f>IF(A213&lt;&gt;0,INDEX(#REF!,MATCH(A213,#REF!,0),10),0)</f>
        <v>0</v>
      </c>
      <c r="U213" s="30">
        <f>IF(A213&lt;&gt;0,INDEX(#REF!,MATCH(A213,#REF!,0),10),0)</f>
        <v>0</v>
      </c>
      <c r="V213" s="28">
        <f>IF(A213&lt;&gt;0,INDEX(#REF!,MATCH(A213,#REF!,0),8),0)</f>
        <v>0</v>
      </c>
    </row>
    <row r="214" spans="1:22" s="16" customFormat="1" ht="24.75" customHeight="1">
      <c r="C214" s="85"/>
      <c r="D214" s="85"/>
      <c r="E214" s="94" t="s">
        <v>745</v>
      </c>
      <c r="F214" s="94"/>
      <c r="G214" s="94"/>
      <c r="H214" s="95"/>
      <c r="I214" s="74"/>
      <c r="J214" s="74"/>
      <c r="K214" s="74" t="s">
        <v>1011</v>
      </c>
      <c r="L214" s="109"/>
      <c r="M214" s="15"/>
      <c r="N214" s="9">
        <f>SUBTOTAL(9,N200:N213)</f>
        <v>50710.119999999995</v>
      </c>
      <c r="O214" s="51">
        <f>SUBTOTAL(9,O200:O213)</f>
        <v>50710.119999999995</v>
      </c>
      <c r="P214" s="51">
        <f>SUBTOTAL(9,P200:P213)</f>
        <v>44467.600000000006</v>
      </c>
      <c r="S214" s="85"/>
      <c r="T214" s="28">
        <f>IF(A214&lt;&gt;0,INDEX(#REF!,MATCH(A214,#REF!,0),10),0)</f>
        <v>0</v>
      </c>
      <c r="U214" s="30">
        <f>IF(A214&lt;&gt;0,INDEX(#REF!,MATCH(A214,#REF!,0),10),0)</f>
        <v>0</v>
      </c>
      <c r="V214" s="28">
        <f>IF(A214&lt;&gt;0,INDEX(#REF!,MATCH(A214,#REF!,0),8),0)</f>
        <v>0</v>
      </c>
    </row>
    <row r="215" spans="1:22" s="16" customFormat="1">
      <c r="A215" s="14" t="s">
        <v>423</v>
      </c>
      <c r="B215" s="43" t="s">
        <v>424</v>
      </c>
      <c r="C215" s="91" t="s">
        <v>15</v>
      </c>
      <c r="D215" s="92" t="s">
        <v>425</v>
      </c>
      <c r="E215" s="92"/>
      <c r="F215" s="92" t="s">
        <v>17</v>
      </c>
      <c r="G215" s="85"/>
      <c r="H215" s="93">
        <v>43628</v>
      </c>
      <c r="I215" s="74" t="s">
        <v>1235</v>
      </c>
      <c r="J215" s="74" t="s">
        <v>1605</v>
      </c>
      <c r="K215" s="74" t="s">
        <v>1222</v>
      </c>
      <c r="L215" s="108" t="s">
        <v>1424</v>
      </c>
      <c r="M215" s="18" t="s">
        <v>426</v>
      </c>
      <c r="N215" s="8">
        <v>1350000.01</v>
      </c>
      <c r="O215" s="49">
        <v>1350000.01</v>
      </c>
      <c r="P215" s="49">
        <v>736361.35</v>
      </c>
      <c r="Q215" s="17">
        <f t="shared" ref="Q215" si="11">O215-P215</f>
        <v>613638.66</v>
      </c>
      <c r="R215" s="119" t="s">
        <v>1689</v>
      </c>
      <c r="S215" s="92" t="s">
        <v>425</v>
      </c>
      <c r="T215" s="28" t="e">
        <f>IF(A215&lt;&gt;0,INDEX(#REF!,MATCH(A215,#REF!,0),10),0)</f>
        <v>#REF!</v>
      </c>
      <c r="U215" s="30" t="e">
        <f>IF(A215&lt;&gt;0,INDEX(#REF!,MATCH(A215,#REF!,0),10),0)</f>
        <v>#REF!</v>
      </c>
      <c r="V215" s="28" t="e">
        <f>IF(A215&lt;&gt;0,INDEX(#REF!,MATCH(A215,#REF!,0),8),0)</f>
        <v>#REF!</v>
      </c>
    </row>
    <row r="216" spans="1:22" s="16" customFormat="1" ht="24.75" customHeight="1">
      <c r="C216" s="85"/>
      <c r="D216" s="85"/>
      <c r="E216" s="94" t="s">
        <v>746</v>
      </c>
      <c r="F216" s="94"/>
      <c r="G216" s="94"/>
      <c r="H216" s="95"/>
      <c r="I216" s="74"/>
      <c r="J216" s="74"/>
      <c r="K216" s="74" t="s">
        <v>1011</v>
      </c>
      <c r="L216" s="109"/>
      <c r="M216" s="15"/>
      <c r="N216" s="9">
        <f>SUBTOTAL(9,N215:N215)</f>
        <v>1350000.01</v>
      </c>
      <c r="O216" s="51">
        <f>SUBTOTAL(9,O215:O215)</f>
        <v>1350000.01</v>
      </c>
      <c r="P216" s="51">
        <f>SUBTOTAL(9,P215:P215)</f>
        <v>736361.35</v>
      </c>
      <c r="S216" s="85"/>
      <c r="T216" s="28">
        <f>IF(A216&lt;&gt;0,INDEX(#REF!,MATCH(A216,#REF!,0),10),0)</f>
        <v>0</v>
      </c>
      <c r="U216" s="30">
        <f>IF(A216&lt;&gt;0,INDEX(#REF!,MATCH(A216,#REF!,0),10),0)</f>
        <v>0</v>
      </c>
      <c r="V216" s="28">
        <f>IF(A216&lt;&gt;0,INDEX(#REF!,MATCH(A216,#REF!,0),8),0)</f>
        <v>0</v>
      </c>
    </row>
    <row r="217" spans="1:22" s="16" customFormat="1">
      <c r="A217" s="14" t="s">
        <v>427</v>
      </c>
      <c r="B217" s="43" t="s">
        <v>428</v>
      </c>
      <c r="C217" s="91" t="s">
        <v>15</v>
      </c>
      <c r="D217" s="92" t="s">
        <v>429</v>
      </c>
      <c r="E217" s="92"/>
      <c r="F217" s="92" t="s">
        <v>19</v>
      </c>
      <c r="G217" s="85"/>
      <c r="H217" s="93">
        <v>43472</v>
      </c>
      <c r="I217" s="74" t="s">
        <v>798</v>
      </c>
      <c r="J217" s="74" t="s">
        <v>811</v>
      </c>
      <c r="K217" s="74" t="s">
        <v>1123</v>
      </c>
      <c r="L217" s="108" t="s">
        <v>1425</v>
      </c>
      <c r="M217" s="46" t="s">
        <v>825</v>
      </c>
      <c r="N217" s="8">
        <v>2269.15</v>
      </c>
      <c r="O217" s="49">
        <v>2269.15</v>
      </c>
      <c r="P217" s="49">
        <v>1890.92</v>
      </c>
      <c r="Q217" s="17">
        <f t="shared" ref="Q217:Q218" si="12">O217-P217</f>
        <v>378.23</v>
      </c>
      <c r="R217" s="17"/>
      <c r="S217" s="92" t="s">
        <v>429</v>
      </c>
      <c r="T217" s="28" t="e">
        <f>IF(A217&lt;&gt;0,INDEX(#REF!,MATCH(A217,#REF!,0),10),0)</f>
        <v>#REF!</v>
      </c>
      <c r="U217" s="30" t="e">
        <f>IF(A217&lt;&gt;0,INDEX(#REF!,MATCH(A217,#REF!,0),10),0)</f>
        <v>#REF!</v>
      </c>
      <c r="V217" s="28" t="e">
        <f>IF(A217&lt;&gt;0,INDEX(#REF!,MATCH(A217,#REF!,0),8),0)</f>
        <v>#REF!</v>
      </c>
    </row>
    <row r="218" spans="1:22" s="16" customFormat="1">
      <c r="C218" s="91" t="s">
        <v>15</v>
      </c>
      <c r="D218" s="92" t="s">
        <v>430</v>
      </c>
      <c r="E218" s="92"/>
      <c r="F218" s="92" t="s">
        <v>19</v>
      </c>
      <c r="G218" s="85"/>
      <c r="H218" s="93">
        <v>43472</v>
      </c>
      <c r="I218" s="74" t="s">
        <v>798</v>
      </c>
      <c r="J218" s="74" t="s">
        <v>811</v>
      </c>
      <c r="K218" s="74" t="s">
        <v>1123</v>
      </c>
      <c r="L218" s="108" t="s">
        <v>1425</v>
      </c>
      <c r="M218" s="46" t="s">
        <v>431</v>
      </c>
      <c r="N218" s="8">
        <v>31043.25</v>
      </c>
      <c r="O218" s="49">
        <v>31043.25</v>
      </c>
      <c r="P218" s="49">
        <v>31043.25</v>
      </c>
      <c r="Q218" s="17">
        <f t="shared" si="12"/>
        <v>0</v>
      </c>
      <c r="R218" s="17"/>
      <c r="S218" s="92" t="s">
        <v>430</v>
      </c>
      <c r="T218" s="28">
        <f>IF(A218&lt;&gt;0,INDEX(#REF!,MATCH(A218,#REF!,0),10),0)</f>
        <v>0</v>
      </c>
      <c r="U218" s="30">
        <f>IF(A218&lt;&gt;0,INDEX(#REF!,MATCH(A218,#REF!,0),10),0)</f>
        <v>0</v>
      </c>
      <c r="V218" s="28">
        <f>IF(A218&lt;&gt;0,INDEX(#REF!,MATCH(A218,#REF!,0),8),0)</f>
        <v>0</v>
      </c>
    </row>
    <row r="219" spans="1:22" s="16" customFormat="1">
      <c r="C219" s="91" t="s">
        <v>20</v>
      </c>
      <c r="D219" s="92" t="s">
        <v>432</v>
      </c>
      <c r="E219" s="92"/>
      <c r="F219" s="85"/>
      <c r="G219" s="85"/>
      <c r="H219" s="93">
        <v>43773</v>
      </c>
      <c r="I219" s="74" t="s">
        <v>798</v>
      </c>
      <c r="J219" s="74" t="s">
        <v>811</v>
      </c>
      <c r="K219" s="74" t="s">
        <v>1123</v>
      </c>
      <c r="L219" s="108" t="s">
        <v>1425</v>
      </c>
      <c r="M219" s="46" t="s">
        <v>431</v>
      </c>
      <c r="N219" s="8">
        <v>6898.5</v>
      </c>
      <c r="O219" s="49">
        <v>6898.5</v>
      </c>
      <c r="P219" s="49">
        <v>6898.5</v>
      </c>
      <c r="Q219" s="17">
        <f t="shared" ref="Q219" si="13">O219-P219</f>
        <v>0</v>
      </c>
      <c r="R219" s="17"/>
      <c r="S219" s="92" t="s">
        <v>432</v>
      </c>
      <c r="T219" s="28">
        <f>IF(A219&lt;&gt;0,INDEX(#REF!,MATCH(A219,#REF!,0),10),0)</f>
        <v>0</v>
      </c>
      <c r="U219" s="30">
        <f>IF(A219&lt;&gt;0,INDEX(#REF!,MATCH(A219,#REF!,0),10),0)</f>
        <v>0</v>
      </c>
      <c r="V219" s="28">
        <f>IF(A219&lt;&gt;0,INDEX(#REF!,MATCH(A219,#REF!,0),8),0)</f>
        <v>0</v>
      </c>
    </row>
    <row r="220" spans="1:22" s="16" customFormat="1" ht="24.75" customHeight="1">
      <c r="C220" s="85"/>
      <c r="D220" s="85"/>
      <c r="E220" s="94" t="s">
        <v>747</v>
      </c>
      <c r="F220" s="94"/>
      <c r="G220" s="94"/>
      <c r="H220" s="95"/>
      <c r="I220" s="74"/>
      <c r="J220" s="74"/>
      <c r="K220" s="74" t="s">
        <v>1011</v>
      </c>
      <c r="L220" s="109"/>
      <c r="M220" s="15"/>
      <c r="N220" s="9">
        <f>SUBTOTAL(9,N217:N219)</f>
        <v>40210.9</v>
      </c>
      <c r="O220" s="51">
        <f>SUBTOTAL(9,O217:O219)</f>
        <v>40210.9</v>
      </c>
      <c r="P220" s="51">
        <f>SUBTOTAL(9,P217:P219)</f>
        <v>39832.67</v>
      </c>
      <c r="S220" s="85"/>
      <c r="T220" s="28">
        <f>IF(A220&lt;&gt;0,INDEX(#REF!,MATCH(A220,#REF!,0),10),0)</f>
        <v>0</v>
      </c>
      <c r="U220" s="30">
        <f>IF(A220&lt;&gt;0,INDEX(#REF!,MATCH(A220,#REF!,0),10),0)</f>
        <v>0</v>
      </c>
      <c r="V220" s="28">
        <f>IF(A220&lt;&gt;0,INDEX(#REF!,MATCH(A220,#REF!,0),8),0)</f>
        <v>0</v>
      </c>
    </row>
    <row r="221" spans="1:22" s="16" customFormat="1">
      <c r="A221" s="14" t="s">
        <v>433</v>
      </c>
      <c r="B221" s="18" t="s">
        <v>434</v>
      </c>
      <c r="C221" s="91" t="s">
        <v>15</v>
      </c>
      <c r="D221" s="92" t="s">
        <v>435</v>
      </c>
      <c r="E221" s="92"/>
      <c r="F221" s="92" t="s">
        <v>19</v>
      </c>
      <c r="G221" s="85"/>
      <c r="H221" s="93">
        <v>43480</v>
      </c>
      <c r="I221" s="74" t="s">
        <v>995</v>
      </c>
      <c r="J221" s="74" t="s">
        <v>1606</v>
      </c>
      <c r="K221" s="74" t="s">
        <v>1124</v>
      </c>
      <c r="L221" s="108" t="s">
        <v>1462</v>
      </c>
      <c r="M221" s="18" t="s">
        <v>436</v>
      </c>
      <c r="N221" s="8">
        <v>81224.180000000008</v>
      </c>
      <c r="O221" s="49">
        <v>81224.180000000008</v>
      </c>
      <c r="P221" s="49">
        <v>81224.19</v>
      </c>
      <c r="Q221" s="17">
        <f t="shared" ref="Q221:Q222" si="14">O221-P221</f>
        <v>-9.9999999947613105E-3</v>
      </c>
      <c r="R221" s="17"/>
      <c r="S221" s="92" t="s">
        <v>435</v>
      </c>
      <c r="T221" s="28" t="e">
        <f>IF(A221&lt;&gt;0,INDEX(#REF!,MATCH(A221,#REF!,0),10),0)</f>
        <v>#REF!</v>
      </c>
      <c r="U221" s="30" t="e">
        <f>IF(A221&lt;&gt;0,INDEX(#REF!,MATCH(A221,#REF!,0),10),0)</f>
        <v>#REF!</v>
      </c>
      <c r="V221" s="28" t="e">
        <f>IF(A221&lt;&gt;0,INDEX(#REF!,MATCH(A221,#REF!,0),8),0)</f>
        <v>#REF!</v>
      </c>
    </row>
    <row r="222" spans="1:22" s="16" customFormat="1">
      <c r="C222" s="91" t="s">
        <v>15</v>
      </c>
      <c r="D222" s="92" t="s">
        <v>437</v>
      </c>
      <c r="E222" s="92"/>
      <c r="F222" s="92" t="s">
        <v>19</v>
      </c>
      <c r="G222" s="85"/>
      <c r="H222" s="93">
        <v>43556</v>
      </c>
      <c r="I222" s="74" t="s">
        <v>996</v>
      </c>
      <c r="J222" s="74" t="s">
        <v>1607</v>
      </c>
      <c r="K222" s="74" t="s">
        <v>1125</v>
      </c>
      <c r="L222" s="108" t="s">
        <v>1307</v>
      </c>
      <c r="M222" s="18" t="s">
        <v>436</v>
      </c>
      <c r="N222" s="8">
        <v>286058.74</v>
      </c>
      <c r="O222" s="49">
        <v>286058.74</v>
      </c>
      <c r="P222" s="49">
        <v>286058.78999999998</v>
      </c>
      <c r="Q222" s="17">
        <f t="shared" si="14"/>
        <v>-4.9999999988358468E-2</v>
      </c>
      <c r="R222" s="17"/>
      <c r="S222" s="92" t="s">
        <v>437</v>
      </c>
      <c r="T222" s="28">
        <f>IF(A222&lt;&gt;0,INDEX(#REF!,MATCH(A222,#REF!,0),10),0)</f>
        <v>0</v>
      </c>
      <c r="U222" s="30">
        <f>IF(A222&lt;&gt;0,INDEX(#REF!,MATCH(A222,#REF!,0),10),0)</f>
        <v>0</v>
      </c>
      <c r="V222" s="28">
        <f>IF(A222&lt;&gt;0,INDEX(#REF!,MATCH(A222,#REF!,0),8),0)</f>
        <v>0</v>
      </c>
    </row>
    <row r="223" spans="1:22" s="16" customFormat="1" ht="24.75" customHeight="1">
      <c r="C223" s="85"/>
      <c r="D223" s="85"/>
      <c r="E223" s="94" t="s">
        <v>748</v>
      </c>
      <c r="F223" s="94"/>
      <c r="G223" s="94"/>
      <c r="H223" s="95"/>
      <c r="I223" s="74"/>
      <c r="J223" s="74"/>
      <c r="K223" s="74" t="s">
        <v>1011</v>
      </c>
      <c r="L223" s="109"/>
      <c r="M223" s="15"/>
      <c r="N223" s="9">
        <f>SUBTOTAL(9,N221:N222)</f>
        <v>367282.92</v>
      </c>
      <c r="O223" s="51">
        <f>SUBTOTAL(9,O221:O222)</f>
        <v>367282.92</v>
      </c>
      <c r="P223" s="51">
        <f>SUBTOTAL(9,P221:P222)</f>
        <v>367282.98</v>
      </c>
      <c r="S223" s="85"/>
      <c r="T223" s="28">
        <f>IF(A223&lt;&gt;0,INDEX(#REF!,MATCH(A223,#REF!,0),10),0)</f>
        <v>0</v>
      </c>
      <c r="U223" s="30">
        <f>IF(A223&lt;&gt;0,INDEX(#REF!,MATCH(A223,#REF!,0),10),0)</f>
        <v>0</v>
      </c>
      <c r="V223" s="28">
        <f>IF(A223&lt;&gt;0,INDEX(#REF!,MATCH(A223,#REF!,0),8),0)</f>
        <v>0</v>
      </c>
    </row>
    <row r="224" spans="1:22" s="16" customFormat="1" ht="15">
      <c r="A224" s="14" t="s">
        <v>438</v>
      </c>
      <c r="B224" s="18" t="s">
        <v>439</v>
      </c>
      <c r="C224" s="91" t="s">
        <v>15</v>
      </c>
      <c r="D224" s="92" t="s">
        <v>440</v>
      </c>
      <c r="E224" s="92"/>
      <c r="F224" s="92" t="s">
        <v>17</v>
      </c>
      <c r="G224" s="85"/>
      <c r="H224" s="93">
        <v>43466</v>
      </c>
      <c r="I224" s="74" t="s">
        <v>799</v>
      </c>
      <c r="J224" s="74" t="s">
        <v>812</v>
      </c>
      <c r="K224" s="74" t="s">
        <v>1126</v>
      </c>
      <c r="L224" s="108" t="s">
        <v>1426</v>
      </c>
      <c r="M224" s="18" t="s">
        <v>441</v>
      </c>
      <c r="N224" s="8">
        <v>34492.5</v>
      </c>
      <c r="O224" s="49">
        <v>34492.5</v>
      </c>
      <c r="P224" s="49">
        <v>29921.02</v>
      </c>
      <c r="Q224" s="115">
        <f t="shared" ref="Q224:Q225" si="15">O224-P224</f>
        <v>4571.4799999999996</v>
      </c>
      <c r="R224" s="119"/>
      <c r="S224" s="92" t="s">
        <v>440</v>
      </c>
      <c r="T224" s="28" t="e">
        <f>IF(A224&lt;&gt;0,INDEX(#REF!,MATCH(A224,#REF!,0),10),0)</f>
        <v>#REF!</v>
      </c>
      <c r="U224" s="30" t="e">
        <f>IF(A224&lt;&gt;0,INDEX(#REF!,MATCH(A224,#REF!,0),10),0)</f>
        <v>#REF!</v>
      </c>
      <c r="V224" s="28" t="e">
        <f>IF(A224&lt;&gt;0,INDEX(#REF!,MATCH(A224,#REF!,0),8),0)</f>
        <v>#REF!</v>
      </c>
    </row>
    <row r="225" spans="1:22" s="16" customFormat="1">
      <c r="C225" s="91" t="s">
        <v>15</v>
      </c>
      <c r="D225" s="92" t="s">
        <v>442</v>
      </c>
      <c r="E225" s="92"/>
      <c r="F225" s="92" t="s">
        <v>19</v>
      </c>
      <c r="G225" s="85"/>
      <c r="H225" s="93">
        <v>43661</v>
      </c>
      <c r="I225" s="74" t="s">
        <v>799</v>
      </c>
      <c r="J225" s="74" t="s">
        <v>812</v>
      </c>
      <c r="K225" s="74" t="s">
        <v>1126</v>
      </c>
      <c r="L225" s="108" t="s">
        <v>1426</v>
      </c>
      <c r="M225" s="18" t="s">
        <v>443</v>
      </c>
      <c r="N225" s="8">
        <v>6898.5</v>
      </c>
      <c r="O225" s="49">
        <v>6898.5</v>
      </c>
      <c r="P225" s="49">
        <v>6898.5</v>
      </c>
      <c r="Q225" s="17">
        <f t="shared" si="15"/>
        <v>0</v>
      </c>
      <c r="R225" s="17"/>
      <c r="S225" s="92" t="s">
        <v>442</v>
      </c>
      <c r="T225" s="28">
        <f>IF(A225&lt;&gt;0,INDEX(#REF!,MATCH(A225,#REF!,0),10),0)</f>
        <v>0</v>
      </c>
      <c r="U225" s="30">
        <f>IF(A225&lt;&gt;0,INDEX(#REF!,MATCH(A225,#REF!,0),10),0)</f>
        <v>0</v>
      </c>
      <c r="V225" s="28">
        <f>IF(A225&lt;&gt;0,INDEX(#REF!,MATCH(A225,#REF!,0),8),0)</f>
        <v>0</v>
      </c>
    </row>
    <row r="226" spans="1:22" s="16" customFormat="1" ht="24.75" customHeight="1">
      <c r="C226" s="85"/>
      <c r="D226" s="85"/>
      <c r="E226" s="94" t="s">
        <v>749</v>
      </c>
      <c r="F226" s="94"/>
      <c r="G226" s="94"/>
      <c r="H226" s="95"/>
      <c r="I226" s="74"/>
      <c r="J226" s="74"/>
      <c r="K226" s="74" t="s">
        <v>1011</v>
      </c>
      <c r="L226" s="109"/>
      <c r="M226" s="15"/>
      <c r="N226" s="9">
        <f>SUBTOTAL(9,N224:N225)</f>
        <v>41391</v>
      </c>
      <c r="O226" s="51">
        <f>SUBTOTAL(9,O224:O225)</f>
        <v>41391</v>
      </c>
      <c r="P226" s="51">
        <f>SUBTOTAL(9,P224:P225)</f>
        <v>36819.520000000004</v>
      </c>
      <c r="S226" s="85"/>
      <c r="T226" s="28">
        <f>IF(A226&lt;&gt;0,INDEX(#REF!,MATCH(A226,#REF!,0),10),0)</f>
        <v>0</v>
      </c>
      <c r="U226" s="30">
        <f>IF(A226&lt;&gt;0,INDEX(#REF!,MATCH(A226,#REF!,0),10),0)</f>
        <v>0</v>
      </c>
      <c r="V226" s="28">
        <f>IF(A226&lt;&gt;0,INDEX(#REF!,MATCH(A226,#REF!,0),8),0)</f>
        <v>0</v>
      </c>
    </row>
    <row r="227" spans="1:22" s="16" customFormat="1">
      <c r="A227" s="14" t="s">
        <v>444</v>
      </c>
      <c r="B227" s="43" t="s">
        <v>445</v>
      </c>
      <c r="C227" s="91" t="s">
        <v>15</v>
      </c>
      <c r="D227" s="92" t="s">
        <v>446</v>
      </c>
      <c r="E227" s="92"/>
      <c r="F227" s="92" t="s">
        <v>19</v>
      </c>
      <c r="G227" s="85"/>
      <c r="H227" s="93">
        <v>43481</v>
      </c>
      <c r="I227" s="74" t="s">
        <v>888</v>
      </c>
      <c r="J227" s="74" t="s">
        <v>1608</v>
      </c>
      <c r="K227" s="74" t="s">
        <v>1127</v>
      </c>
      <c r="L227" s="108" t="s">
        <v>1308</v>
      </c>
      <c r="M227" s="18" t="s">
        <v>447</v>
      </c>
      <c r="N227" s="8">
        <v>28778.240000000002</v>
      </c>
      <c r="O227" s="49">
        <v>28778.240000000002</v>
      </c>
      <c r="P227" s="49">
        <v>28778.240000000002</v>
      </c>
      <c r="Q227" s="17">
        <f t="shared" ref="Q227" si="16">O227-P227</f>
        <v>0</v>
      </c>
      <c r="R227" s="17"/>
      <c r="S227" s="92" t="s">
        <v>446</v>
      </c>
      <c r="T227" s="28" t="e">
        <f>IF(A227&lt;&gt;0,INDEX(#REF!,MATCH(A227,#REF!,0),10),0)</f>
        <v>#REF!</v>
      </c>
      <c r="U227" s="30" t="e">
        <f>IF(A227&lt;&gt;0,INDEX(#REF!,MATCH(A227,#REF!,0),10),0)</f>
        <v>#REF!</v>
      </c>
      <c r="V227" s="28" t="e">
        <f>IF(A227&lt;&gt;0,INDEX(#REF!,MATCH(A227,#REF!,0),8),0)</f>
        <v>#REF!</v>
      </c>
    </row>
    <row r="228" spans="1:22" s="16" customFormat="1" ht="24.75" customHeight="1">
      <c r="C228" s="85"/>
      <c r="D228" s="85"/>
      <c r="E228" s="94" t="s">
        <v>750</v>
      </c>
      <c r="F228" s="94"/>
      <c r="G228" s="94"/>
      <c r="H228" s="95"/>
      <c r="I228" s="74"/>
      <c r="J228" s="74"/>
      <c r="K228" s="74" t="s">
        <v>1011</v>
      </c>
      <c r="L228" s="109"/>
      <c r="M228" s="15"/>
      <c r="N228" s="9">
        <f>SUBTOTAL(9,N227)</f>
        <v>28778.240000000002</v>
      </c>
      <c r="O228" s="51">
        <f>SUBTOTAL(9,O227)</f>
        <v>28778.240000000002</v>
      </c>
      <c r="P228" s="51">
        <f>SUBTOTAL(9,P227)</f>
        <v>28778.240000000002</v>
      </c>
      <c r="S228" s="85"/>
      <c r="T228" s="28">
        <f>IF(A228&lt;&gt;0,INDEX(#REF!,MATCH(A228,#REF!,0),10),0)</f>
        <v>0</v>
      </c>
      <c r="U228" s="30">
        <f>IF(A228&lt;&gt;0,INDEX(#REF!,MATCH(A228,#REF!,0),10),0)</f>
        <v>0</v>
      </c>
      <c r="V228" s="28">
        <f>IF(A228&lt;&gt;0,INDEX(#REF!,MATCH(A228,#REF!,0),8),0)</f>
        <v>0</v>
      </c>
    </row>
    <row r="229" spans="1:22" s="16" customFormat="1">
      <c r="A229" s="14" t="s">
        <v>448</v>
      </c>
      <c r="B229" s="43" t="s">
        <v>449</v>
      </c>
      <c r="C229" s="91" t="s">
        <v>15</v>
      </c>
      <c r="D229" s="92" t="s">
        <v>450</v>
      </c>
      <c r="E229" s="92"/>
      <c r="F229" s="92" t="s">
        <v>17</v>
      </c>
      <c r="G229" s="85"/>
      <c r="H229" s="93">
        <v>43803</v>
      </c>
      <c r="I229" s="74" t="s">
        <v>889</v>
      </c>
      <c r="J229" s="74" t="s">
        <v>1609</v>
      </c>
      <c r="K229" s="74" t="s">
        <v>1128</v>
      </c>
      <c r="L229" s="108" t="s">
        <v>1427</v>
      </c>
      <c r="M229" s="46" t="s">
        <v>451</v>
      </c>
      <c r="N229" s="8">
        <v>74733.75</v>
      </c>
      <c r="O229" s="49">
        <v>74733.75</v>
      </c>
      <c r="P229" s="49">
        <v>0</v>
      </c>
      <c r="Q229" s="17">
        <f t="shared" ref="Q229" si="17">O229-P229</f>
        <v>74733.75</v>
      </c>
      <c r="R229" s="119" t="s">
        <v>1689</v>
      </c>
      <c r="S229" s="92" t="s">
        <v>450</v>
      </c>
      <c r="T229" s="28" t="e">
        <f>IF(A229&lt;&gt;0,INDEX(#REF!,MATCH(A229,#REF!,0),10),0)</f>
        <v>#REF!</v>
      </c>
      <c r="U229" s="30" t="e">
        <f>IF(A229&lt;&gt;0,INDEX(#REF!,MATCH(A229,#REF!,0),10),0)</f>
        <v>#REF!</v>
      </c>
      <c r="V229" s="28" t="e">
        <f>IF(A229&lt;&gt;0,INDEX(#REF!,MATCH(A229,#REF!,0),8),0)</f>
        <v>#REF!</v>
      </c>
    </row>
    <row r="230" spans="1:22" s="16" customFormat="1" ht="24.75" customHeight="1">
      <c r="C230" s="85"/>
      <c r="D230" s="85"/>
      <c r="E230" s="94" t="s">
        <v>751</v>
      </c>
      <c r="F230" s="94"/>
      <c r="G230" s="94"/>
      <c r="H230" s="95"/>
      <c r="I230" s="74"/>
      <c r="J230" s="74"/>
      <c r="K230" s="74" t="s">
        <v>1011</v>
      </c>
      <c r="L230" s="109"/>
      <c r="M230" s="15"/>
      <c r="N230" s="9">
        <f>SUBTOTAL(9,N229)</f>
        <v>74733.75</v>
      </c>
      <c r="O230" s="51">
        <f>SUBTOTAL(9,O229)</f>
        <v>74733.75</v>
      </c>
      <c r="P230" s="51">
        <f>SUBTOTAL(9,P229)</f>
        <v>0</v>
      </c>
      <c r="S230" s="85"/>
      <c r="T230" s="28">
        <f>IF(A230&lt;&gt;0,INDEX(#REF!,MATCH(A230,#REF!,0),10),0)</f>
        <v>0</v>
      </c>
      <c r="U230" s="30">
        <f>IF(A230&lt;&gt;0,INDEX(#REF!,MATCH(A230,#REF!,0),10),0)</f>
        <v>0</v>
      </c>
      <c r="V230" s="28">
        <f>IF(A230&lt;&gt;0,INDEX(#REF!,MATCH(A230,#REF!,0),8),0)</f>
        <v>0</v>
      </c>
    </row>
    <row r="231" spans="1:22" s="16" customFormat="1">
      <c r="A231" s="14" t="s">
        <v>452</v>
      </c>
      <c r="B231" s="43" t="s">
        <v>453</v>
      </c>
      <c r="C231" s="91" t="s">
        <v>15</v>
      </c>
      <c r="D231" s="92" t="s">
        <v>454</v>
      </c>
      <c r="E231" s="92"/>
      <c r="F231" s="92" t="s">
        <v>19</v>
      </c>
      <c r="G231" s="85"/>
      <c r="H231" s="93">
        <v>43472</v>
      </c>
      <c r="I231" s="74" t="s">
        <v>893</v>
      </c>
      <c r="J231" s="74" t="s">
        <v>1610</v>
      </c>
      <c r="K231" s="74" t="s">
        <v>1129</v>
      </c>
      <c r="L231" s="108" t="s">
        <v>1309</v>
      </c>
      <c r="M231" s="18" t="s">
        <v>826</v>
      </c>
      <c r="N231" s="8">
        <v>14808.78</v>
      </c>
      <c r="O231" s="49">
        <v>14808.78</v>
      </c>
      <c r="P231" s="49">
        <v>14808.79</v>
      </c>
      <c r="Q231" s="17">
        <f t="shared" ref="Q231:Q236" si="18">O231-P231</f>
        <v>-1.0000000000218279E-2</v>
      </c>
      <c r="R231" s="17"/>
      <c r="S231" s="92" t="s">
        <v>454</v>
      </c>
      <c r="T231" s="28" t="e">
        <f>IF(A231&lt;&gt;0,INDEX(#REF!,MATCH(A231,#REF!,0),10),0)</f>
        <v>#REF!</v>
      </c>
      <c r="U231" s="30" t="e">
        <f>IF(A231&lt;&gt;0,INDEX(#REF!,MATCH(A231,#REF!,0),10),0)</f>
        <v>#REF!</v>
      </c>
      <c r="V231" s="28" t="e">
        <f>IF(A231&lt;&gt;0,INDEX(#REF!,MATCH(A231,#REF!,0),8),0)</f>
        <v>#REF!</v>
      </c>
    </row>
    <row r="232" spans="1:22" s="16" customFormat="1">
      <c r="C232" s="91" t="s">
        <v>15</v>
      </c>
      <c r="D232" s="92" t="s">
        <v>455</v>
      </c>
      <c r="E232" s="92"/>
      <c r="F232" s="92" t="s">
        <v>19</v>
      </c>
      <c r="G232" s="85"/>
      <c r="H232" s="93">
        <v>43472</v>
      </c>
      <c r="I232" s="74" t="s">
        <v>894</v>
      </c>
      <c r="J232" s="74" t="s">
        <v>1611</v>
      </c>
      <c r="K232" s="74" t="s">
        <v>1130</v>
      </c>
      <c r="L232" s="108" t="s">
        <v>1310</v>
      </c>
      <c r="M232" s="18" t="s">
        <v>827</v>
      </c>
      <c r="N232" s="8">
        <v>2586.94</v>
      </c>
      <c r="O232" s="49">
        <v>2586.94</v>
      </c>
      <c r="P232" s="49">
        <v>2586.94</v>
      </c>
      <c r="Q232" s="17">
        <f t="shared" si="18"/>
        <v>0</v>
      </c>
      <c r="R232" s="17"/>
      <c r="S232" s="92" t="s">
        <v>455</v>
      </c>
      <c r="T232" s="28">
        <f>IF(A232&lt;&gt;0,INDEX(#REF!,MATCH(A232,#REF!,0),10),0)</f>
        <v>0</v>
      </c>
      <c r="U232" s="30">
        <f>IF(A232&lt;&gt;0,INDEX(#REF!,MATCH(A232,#REF!,0),10),0)</f>
        <v>0</v>
      </c>
      <c r="V232" s="28">
        <f>IF(A232&lt;&gt;0,INDEX(#REF!,MATCH(A232,#REF!,0),8),0)</f>
        <v>0</v>
      </c>
    </row>
    <row r="233" spans="1:22" s="16" customFormat="1">
      <c r="C233" s="91" t="s">
        <v>15</v>
      </c>
      <c r="D233" s="92" t="s">
        <v>456</v>
      </c>
      <c r="E233" s="92"/>
      <c r="F233" s="92" t="s">
        <v>19</v>
      </c>
      <c r="G233" s="85"/>
      <c r="H233" s="93">
        <v>43472</v>
      </c>
      <c r="I233" s="74" t="s">
        <v>997</v>
      </c>
      <c r="J233" s="74" t="s">
        <v>1612</v>
      </c>
      <c r="K233" s="74" t="s">
        <v>1131</v>
      </c>
      <c r="L233" s="108" t="s">
        <v>1311</v>
      </c>
      <c r="M233" s="18" t="s">
        <v>457</v>
      </c>
      <c r="N233" s="8">
        <v>152842.01999999999</v>
      </c>
      <c r="O233" s="49">
        <v>152842.01999999999</v>
      </c>
      <c r="P233" s="49">
        <v>152226.89000000001</v>
      </c>
      <c r="Q233" s="17">
        <f t="shared" si="18"/>
        <v>615.12999999997555</v>
      </c>
      <c r="R233" s="17"/>
      <c r="S233" s="92" t="s">
        <v>456</v>
      </c>
      <c r="T233" s="28">
        <f>IF(A233&lt;&gt;0,INDEX(#REF!,MATCH(A233,#REF!,0),10),0)</f>
        <v>0</v>
      </c>
      <c r="U233" s="30">
        <f>IF(A233&lt;&gt;0,INDEX(#REF!,MATCH(A233,#REF!,0),10),0)</f>
        <v>0</v>
      </c>
      <c r="V233" s="28">
        <f>IF(A233&lt;&gt;0,INDEX(#REF!,MATCH(A233,#REF!,0),8),0)</f>
        <v>0</v>
      </c>
    </row>
    <row r="234" spans="1:22" s="16" customFormat="1">
      <c r="C234" s="91" t="s">
        <v>15</v>
      </c>
      <c r="D234" s="92" t="s">
        <v>458</v>
      </c>
      <c r="E234" s="92"/>
      <c r="F234" s="92" t="s">
        <v>19</v>
      </c>
      <c r="G234" s="85"/>
      <c r="H234" s="93">
        <v>43591</v>
      </c>
      <c r="I234" s="74" t="s">
        <v>890</v>
      </c>
      <c r="J234" s="74" t="s">
        <v>1613</v>
      </c>
      <c r="K234" s="74" t="s">
        <v>1132</v>
      </c>
      <c r="L234" s="108" t="s">
        <v>1428</v>
      </c>
      <c r="M234" s="18" t="s">
        <v>459</v>
      </c>
      <c r="N234" s="8">
        <v>2047.7</v>
      </c>
      <c r="O234" s="49">
        <v>2047.7</v>
      </c>
      <c r="P234" s="49">
        <v>1329.1100000000001</v>
      </c>
      <c r="Q234" s="17">
        <f t="shared" si="18"/>
        <v>718.58999999999992</v>
      </c>
      <c r="R234" s="17"/>
      <c r="S234" s="92" t="s">
        <v>458</v>
      </c>
      <c r="T234" s="28">
        <f>IF(A234&lt;&gt;0,INDEX(#REF!,MATCH(A234,#REF!,0),10),0)</f>
        <v>0</v>
      </c>
      <c r="U234" s="30">
        <f>IF(A234&lt;&gt;0,INDEX(#REF!,MATCH(A234,#REF!,0),10),0)</f>
        <v>0</v>
      </c>
      <c r="V234" s="28">
        <f>IF(A234&lt;&gt;0,INDEX(#REF!,MATCH(A234,#REF!,0),8),0)</f>
        <v>0</v>
      </c>
    </row>
    <row r="235" spans="1:22" s="16" customFormat="1">
      <c r="C235" s="91" t="s">
        <v>15</v>
      </c>
      <c r="D235" s="92" t="s">
        <v>460</v>
      </c>
      <c r="E235" s="92"/>
      <c r="F235" s="92" t="s">
        <v>19</v>
      </c>
      <c r="G235" s="85"/>
      <c r="H235" s="93">
        <v>43669</v>
      </c>
      <c r="I235" s="74" t="s">
        <v>891</v>
      </c>
      <c r="J235" s="74" t="s">
        <v>1614</v>
      </c>
      <c r="K235" s="74" t="s">
        <v>1133</v>
      </c>
      <c r="L235" s="108" t="s">
        <v>1312</v>
      </c>
      <c r="M235" s="18" t="s">
        <v>461</v>
      </c>
      <c r="N235" s="8">
        <v>11638.24</v>
      </c>
      <c r="O235" s="49">
        <v>11638.24</v>
      </c>
      <c r="P235" s="49">
        <v>9562.2199999999993</v>
      </c>
      <c r="Q235" s="17">
        <f t="shared" si="18"/>
        <v>2076.0200000000004</v>
      </c>
      <c r="R235" s="17"/>
      <c r="S235" s="92" t="s">
        <v>460</v>
      </c>
      <c r="T235" s="28">
        <f>IF(A235&lt;&gt;0,INDEX(#REF!,MATCH(A235,#REF!,0),10),0)</f>
        <v>0</v>
      </c>
      <c r="U235" s="30">
        <f>IF(A235&lt;&gt;0,INDEX(#REF!,MATCH(A235,#REF!,0),10),0)</f>
        <v>0</v>
      </c>
      <c r="V235" s="28">
        <f>IF(A235&lt;&gt;0,INDEX(#REF!,MATCH(A235,#REF!,0),8),0)</f>
        <v>0</v>
      </c>
    </row>
    <row r="236" spans="1:22" s="16" customFormat="1">
      <c r="C236" s="91" t="s">
        <v>15</v>
      </c>
      <c r="D236" s="92" t="s">
        <v>462</v>
      </c>
      <c r="E236" s="92"/>
      <c r="F236" s="92" t="s">
        <v>19</v>
      </c>
      <c r="G236" s="85"/>
      <c r="H236" s="93">
        <v>43720</v>
      </c>
      <c r="I236" s="74" t="s">
        <v>892</v>
      </c>
      <c r="J236" s="74" t="s">
        <v>1615</v>
      </c>
      <c r="K236" s="74" t="s">
        <v>1134</v>
      </c>
      <c r="L236" s="108" t="s">
        <v>1429</v>
      </c>
      <c r="M236" s="18" t="s">
        <v>463</v>
      </c>
      <c r="N236" s="8">
        <v>5679.2</v>
      </c>
      <c r="O236" s="49">
        <v>5679.2</v>
      </c>
      <c r="P236" s="49">
        <v>4931.8500000000004</v>
      </c>
      <c r="Q236" s="17">
        <f t="shared" si="18"/>
        <v>747.34999999999945</v>
      </c>
      <c r="R236" s="17"/>
      <c r="S236" s="92" t="s">
        <v>462</v>
      </c>
      <c r="T236" s="28">
        <f>IF(A236&lt;&gt;0,INDEX(#REF!,MATCH(A236,#REF!,0),10),0)</f>
        <v>0</v>
      </c>
      <c r="U236" s="30">
        <f>IF(A236&lt;&gt;0,INDEX(#REF!,MATCH(A236,#REF!,0),10),0)</f>
        <v>0</v>
      </c>
      <c r="V236" s="28">
        <f>IF(A236&lt;&gt;0,INDEX(#REF!,MATCH(A236,#REF!,0),8),0)</f>
        <v>0</v>
      </c>
    </row>
    <row r="237" spans="1:22" s="16" customFormat="1" ht="24.75" customHeight="1">
      <c r="C237" s="85"/>
      <c r="D237" s="85"/>
      <c r="E237" s="94" t="s">
        <v>752</v>
      </c>
      <c r="F237" s="94"/>
      <c r="G237" s="94"/>
      <c r="H237" s="95"/>
      <c r="I237" s="74"/>
      <c r="J237" s="74"/>
      <c r="K237" s="74" t="s">
        <v>1011</v>
      </c>
      <c r="L237" s="109"/>
      <c r="M237" s="15"/>
      <c r="N237" s="9">
        <f>SUBTOTAL(9,N231:N236)</f>
        <v>189602.88</v>
      </c>
      <c r="O237" s="51">
        <f>SUBTOTAL(9,O231:O236)</f>
        <v>189602.88</v>
      </c>
      <c r="P237" s="51">
        <f>SUBTOTAL(9,P231:P236)</f>
        <v>185445.80000000002</v>
      </c>
      <c r="S237" s="85"/>
      <c r="T237" s="28">
        <f>IF(A237&lt;&gt;0,INDEX(#REF!,MATCH(A237,#REF!,0),10),0)</f>
        <v>0</v>
      </c>
      <c r="U237" s="30">
        <f>IF(A237&lt;&gt;0,INDEX(#REF!,MATCH(A237,#REF!,0),10),0)</f>
        <v>0</v>
      </c>
      <c r="V237" s="28">
        <f>IF(A237&lt;&gt;0,INDEX(#REF!,MATCH(A237,#REF!,0),8),0)</f>
        <v>0</v>
      </c>
    </row>
    <row r="238" spans="1:22" s="16" customFormat="1">
      <c r="A238" s="14" t="s">
        <v>464</v>
      </c>
      <c r="B238" s="43" t="s">
        <v>465</v>
      </c>
      <c r="C238" s="91" t="s">
        <v>15</v>
      </c>
      <c r="D238" s="92" t="s">
        <v>466</v>
      </c>
      <c r="E238" s="92"/>
      <c r="F238" s="92" t="s">
        <v>19</v>
      </c>
      <c r="G238" s="85"/>
      <c r="H238" s="93">
        <v>43472</v>
      </c>
      <c r="I238" s="74" t="s">
        <v>896</v>
      </c>
      <c r="J238" s="74" t="s">
        <v>1616</v>
      </c>
      <c r="K238" s="74" t="s">
        <v>1135</v>
      </c>
      <c r="L238" s="108" t="s">
        <v>1431</v>
      </c>
      <c r="M238" s="18" t="s">
        <v>818</v>
      </c>
      <c r="N238" s="8">
        <v>25622.18</v>
      </c>
      <c r="O238" s="49">
        <v>25622.18</v>
      </c>
      <c r="P238" s="49">
        <v>24052.77</v>
      </c>
      <c r="Q238" s="17">
        <f t="shared" ref="Q238:Q240" si="19">O238-P238</f>
        <v>1569.4099999999999</v>
      </c>
      <c r="R238" s="17"/>
      <c r="S238" s="92" t="s">
        <v>466</v>
      </c>
      <c r="T238" s="28" t="e">
        <f>IF(A238&lt;&gt;0,INDEX(#REF!,MATCH(A238,#REF!,0),10),0)</f>
        <v>#REF!</v>
      </c>
      <c r="U238" s="30" t="e">
        <f>IF(A238&lt;&gt;0,INDEX(#REF!,MATCH(A238,#REF!,0),10),0)</f>
        <v>#REF!</v>
      </c>
      <c r="V238" s="28" t="e">
        <f>IF(A238&lt;&gt;0,INDEX(#REF!,MATCH(A238,#REF!,0),8),0)</f>
        <v>#REF!</v>
      </c>
    </row>
    <row r="239" spans="1:22" s="16" customFormat="1">
      <c r="C239" s="91" t="s">
        <v>15</v>
      </c>
      <c r="D239" s="92" t="s">
        <v>467</v>
      </c>
      <c r="E239" s="92"/>
      <c r="F239" s="92" t="s">
        <v>19</v>
      </c>
      <c r="G239" s="85"/>
      <c r="H239" s="93">
        <v>43539</v>
      </c>
      <c r="I239" s="74" t="s">
        <v>897</v>
      </c>
      <c r="J239" s="74" t="s">
        <v>1617</v>
      </c>
      <c r="K239" s="74" t="s">
        <v>1136</v>
      </c>
      <c r="L239" s="108" t="s">
        <v>1313</v>
      </c>
      <c r="M239" s="18" t="s">
        <v>468</v>
      </c>
      <c r="N239" s="8">
        <v>5748.75</v>
      </c>
      <c r="O239" s="49">
        <v>5748.75</v>
      </c>
      <c r="P239" s="49">
        <v>3851.66</v>
      </c>
      <c r="Q239" s="17">
        <f t="shared" si="19"/>
        <v>1897.0900000000001</v>
      </c>
      <c r="R239" s="17"/>
      <c r="S239" s="92" t="s">
        <v>467</v>
      </c>
      <c r="T239" s="28">
        <f>IF(A239&lt;&gt;0,INDEX(#REF!,MATCH(A239,#REF!,0),10),0)</f>
        <v>0</v>
      </c>
      <c r="U239" s="30">
        <f>IF(A239&lt;&gt;0,INDEX(#REF!,MATCH(A239,#REF!,0),10),0)</f>
        <v>0</v>
      </c>
      <c r="V239" s="28">
        <f>IF(A239&lt;&gt;0,INDEX(#REF!,MATCH(A239,#REF!,0),8),0)</f>
        <v>0</v>
      </c>
    </row>
    <row r="240" spans="1:22" s="16" customFormat="1">
      <c r="C240" s="91" t="s">
        <v>15</v>
      </c>
      <c r="D240" s="92" t="s">
        <v>469</v>
      </c>
      <c r="E240" s="92"/>
      <c r="F240" s="92" t="s">
        <v>19</v>
      </c>
      <c r="G240" s="85"/>
      <c r="H240" s="93">
        <v>43647</v>
      </c>
      <c r="I240" s="74" t="s">
        <v>895</v>
      </c>
      <c r="J240" s="74" t="s">
        <v>1618</v>
      </c>
      <c r="K240" s="74" t="s">
        <v>1137</v>
      </c>
      <c r="L240" s="108" t="s">
        <v>1430</v>
      </c>
      <c r="M240" s="18" t="s">
        <v>470</v>
      </c>
      <c r="N240" s="8">
        <v>11497.5</v>
      </c>
      <c r="O240" s="49">
        <v>11497.5</v>
      </c>
      <c r="P240" s="49">
        <v>5191.1400000000003</v>
      </c>
      <c r="Q240" s="17">
        <f t="shared" si="19"/>
        <v>6306.36</v>
      </c>
      <c r="R240" s="17"/>
      <c r="S240" s="92" t="s">
        <v>469</v>
      </c>
      <c r="T240" s="28">
        <f>IF(A240&lt;&gt;0,INDEX(#REF!,MATCH(A240,#REF!,0),10),0)</f>
        <v>0</v>
      </c>
      <c r="U240" s="30">
        <f>IF(A240&lt;&gt;0,INDEX(#REF!,MATCH(A240,#REF!,0),10),0)</f>
        <v>0</v>
      </c>
      <c r="V240" s="28">
        <f>IF(A240&lt;&gt;0,INDEX(#REF!,MATCH(A240,#REF!,0),8),0)</f>
        <v>0</v>
      </c>
    </row>
    <row r="241" spans="1:22" s="16" customFormat="1" ht="24.75" customHeight="1">
      <c r="C241" s="85"/>
      <c r="D241" s="85"/>
      <c r="E241" s="94" t="s">
        <v>753</v>
      </c>
      <c r="F241" s="94"/>
      <c r="G241" s="94"/>
      <c r="H241" s="95"/>
      <c r="I241" s="74"/>
      <c r="J241" s="74"/>
      <c r="K241" s="74" t="s">
        <v>1011</v>
      </c>
      <c r="L241" s="110"/>
      <c r="M241" s="15"/>
      <c r="N241" s="9">
        <f>SUBTOTAL(9,N238:N240)</f>
        <v>42868.43</v>
      </c>
      <c r="O241" s="51">
        <f>SUBTOTAL(9,O238:O240)</f>
        <v>42868.43</v>
      </c>
      <c r="P241" s="51">
        <f>SUBTOTAL(9,P238:P240)</f>
        <v>33095.57</v>
      </c>
      <c r="S241" s="85"/>
      <c r="T241" s="28">
        <f>IF(A241&lt;&gt;0,INDEX(#REF!,MATCH(A241,#REF!,0),10),0)</f>
        <v>0</v>
      </c>
      <c r="U241" s="30">
        <f>IF(A241&lt;&gt;0,INDEX(#REF!,MATCH(A241,#REF!,0),10),0)</f>
        <v>0</v>
      </c>
      <c r="V241" s="28">
        <f>IF(A241&lt;&gt;0,INDEX(#REF!,MATCH(A241,#REF!,0),8),0)</f>
        <v>0</v>
      </c>
    </row>
    <row r="242" spans="1:22" s="16" customFormat="1">
      <c r="A242" s="14" t="s">
        <v>471</v>
      </c>
      <c r="B242" s="43" t="s">
        <v>472</v>
      </c>
      <c r="C242" s="91" t="s">
        <v>15</v>
      </c>
      <c r="D242" s="92" t="s">
        <v>473</v>
      </c>
      <c r="E242" s="92"/>
      <c r="F242" s="92" t="s">
        <v>17</v>
      </c>
      <c r="G242" s="85"/>
      <c r="H242" s="93">
        <v>43761</v>
      </c>
      <c r="I242" s="74" t="s">
        <v>898</v>
      </c>
      <c r="J242" s="74" t="s">
        <v>1619</v>
      </c>
      <c r="K242" s="74" t="s">
        <v>1138</v>
      </c>
      <c r="L242" s="111" t="s">
        <v>1432</v>
      </c>
      <c r="M242" s="18" t="s">
        <v>474</v>
      </c>
      <c r="N242" s="8">
        <v>80500.05</v>
      </c>
      <c r="O242" s="49">
        <v>80500.05</v>
      </c>
      <c r="P242" s="49">
        <v>0</v>
      </c>
      <c r="Q242" s="17">
        <f t="shared" ref="Q242" si="20">O242-P242</f>
        <v>80500.05</v>
      </c>
      <c r="R242" s="119" t="s">
        <v>1689</v>
      </c>
      <c r="S242" s="92" t="s">
        <v>473</v>
      </c>
      <c r="T242" s="28" t="e">
        <f>IF(A242&lt;&gt;0,INDEX(#REF!,MATCH(A242,#REF!,0),10),0)</f>
        <v>#REF!</v>
      </c>
      <c r="U242" s="30" t="e">
        <f>IF(A242&lt;&gt;0,INDEX(#REF!,MATCH(A242,#REF!,0),10),0)</f>
        <v>#REF!</v>
      </c>
      <c r="V242" s="28" t="e">
        <f>IF(A242&lt;&gt;0,INDEX(#REF!,MATCH(A242,#REF!,0),8),0)</f>
        <v>#REF!</v>
      </c>
    </row>
    <row r="243" spans="1:22" s="16" customFormat="1" ht="24.75" customHeight="1">
      <c r="C243" s="85"/>
      <c r="D243" s="85"/>
      <c r="E243" s="94" t="s">
        <v>754</v>
      </c>
      <c r="F243" s="94"/>
      <c r="G243" s="94"/>
      <c r="H243" s="95"/>
      <c r="I243" s="74"/>
      <c r="J243" s="74"/>
      <c r="K243" s="74" t="s">
        <v>1011</v>
      </c>
      <c r="L243" s="109"/>
      <c r="M243" s="15"/>
      <c r="N243" s="9">
        <f>SUBTOTAL(9,N242)</f>
        <v>80500.05</v>
      </c>
      <c r="O243" s="51">
        <f>SUBTOTAL(9,O242)</f>
        <v>80500.05</v>
      </c>
      <c r="P243" s="51">
        <f>SUBTOTAL(9,P242)</f>
        <v>0</v>
      </c>
      <c r="S243" s="85"/>
      <c r="T243" s="28">
        <f>IF(A243&lt;&gt;0,INDEX(#REF!,MATCH(A243,#REF!,0),10),0)</f>
        <v>0</v>
      </c>
      <c r="U243" s="30">
        <f>IF(A243&lt;&gt;0,INDEX(#REF!,MATCH(A243,#REF!,0),10),0)</f>
        <v>0</v>
      </c>
      <c r="V243" s="28">
        <f>IF(A243&lt;&gt;0,INDEX(#REF!,MATCH(A243,#REF!,0),8),0)</f>
        <v>0</v>
      </c>
    </row>
    <row r="244" spans="1:22" s="16" customFormat="1" ht="15">
      <c r="A244" s="14" t="s">
        <v>475</v>
      </c>
      <c r="B244" s="43" t="s">
        <v>476</v>
      </c>
      <c r="C244" s="91" t="s">
        <v>15</v>
      </c>
      <c r="D244" s="92" t="s">
        <v>477</v>
      </c>
      <c r="E244" s="92"/>
      <c r="F244" s="92" t="s">
        <v>17</v>
      </c>
      <c r="G244" s="85"/>
      <c r="H244" s="93">
        <v>43479</v>
      </c>
      <c r="I244" s="74" t="s">
        <v>478</v>
      </c>
      <c r="J244" s="74" t="s">
        <v>1620</v>
      </c>
      <c r="K244" s="74" t="s">
        <v>1139</v>
      </c>
      <c r="L244" s="111" t="s">
        <v>1433</v>
      </c>
      <c r="M244" s="46" t="s">
        <v>478</v>
      </c>
      <c r="N244" s="8">
        <v>31491.65</v>
      </c>
      <c r="O244" s="49">
        <v>31491.65</v>
      </c>
      <c r="P244" s="49">
        <v>22868.010000000002</v>
      </c>
      <c r="Q244" s="115">
        <f t="shared" ref="Q244" si="21">O244-P244</f>
        <v>8623.64</v>
      </c>
      <c r="R244" s="119"/>
      <c r="S244" s="92" t="s">
        <v>477</v>
      </c>
      <c r="T244" s="28" t="e">
        <f>IF(A244&lt;&gt;0,INDEX(#REF!,MATCH(A244,#REF!,0),10),0)</f>
        <v>#REF!</v>
      </c>
      <c r="U244" s="30" t="e">
        <f>IF(A244&lt;&gt;0,INDEX(#REF!,MATCH(A244,#REF!,0),10),0)</f>
        <v>#REF!</v>
      </c>
      <c r="V244" s="28" t="e">
        <f>IF(A244&lt;&gt;0,INDEX(#REF!,MATCH(A244,#REF!,0),8),0)</f>
        <v>#REF!</v>
      </c>
    </row>
    <row r="245" spans="1:22" s="16" customFormat="1" ht="24.75" customHeight="1">
      <c r="C245" s="85"/>
      <c r="D245" s="85"/>
      <c r="E245" s="94" t="s">
        <v>755</v>
      </c>
      <c r="F245" s="94"/>
      <c r="G245" s="94"/>
      <c r="H245" s="95"/>
      <c r="I245" s="74"/>
      <c r="J245" s="74"/>
      <c r="K245" s="74" t="s">
        <v>1011</v>
      </c>
      <c r="L245" s="109"/>
      <c r="M245" s="15"/>
      <c r="N245" s="9">
        <f>SUBTOTAL(9,N244)</f>
        <v>31491.65</v>
      </c>
      <c r="O245" s="51">
        <f>SUBTOTAL(9,O244)</f>
        <v>31491.65</v>
      </c>
      <c r="P245" s="51">
        <f>SUBTOTAL(9,P244)</f>
        <v>22868.010000000002</v>
      </c>
      <c r="S245" s="85"/>
      <c r="T245" s="28">
        <f>IF(A245&lt;&gt;0,INDEX(#REF!,MATCH(A245,#REF!,0),10),0)</f>
        <v>0</v>
      </c>
      <c r="U245" s="30">
        <f>IF(A245&lt;&gt;0,INDEX(#REF!,MATCH(A245,#REF!,0),10),0)</f>
        <v>0</v>
      </c>
      <c r="V245" s="28">
        <f>IF(A245&lt;&gt;0,INDEX(#REF!,MATCH(A245,#REF!,0),8),0)</f>
        <v>0</v>
      </c>
    </row>
    <row r="246" spans="1:22" s="16" customFormat="1">
      <c r="A246" s="14" t="s">
        <v>479</v>
      </c>
      <c r="B246" s="43" t="s">
        <v>819</v>
      </c>
      <c r="C246" s="91" t="s">
        <v>15</v>
      </c>
      <c r="D246" s="92" t="s">
        <v>480</v>
      </c>
      <c r="E246" s="92"/>
      <c r="F246" s="92" t="s">
        <v>19</v>
      </c>
      <c r="G246" s="85"/>
      <c r="H246" s="93">
        <v>43493</v>
      </c>
      <c r="I246" s="74" t="s">
        <v>800</v>
      </c>
      <c r="J246" s="74" t="s">
        <v>814</v>
      </c>
      <c r="K246" s="74" t="s">
        <v>1140</v>
      </c>
      <c r="L246" s="111" t="s">
        <v>1314</v>
      </c>
      <c r="M246" s="18" t="s">
        <v>481</v>
      </c>
      <c r="N246" s="8">
        <v>16638.150000000001</v>
      </c>
      <c r="O246" s="49">
        <v>16638.150000000001</v>
      </c>
      <c r="P246" s="49">
        <v>16638.16</v>
      </c>
      <c r="Q246" s="17">
        <f t="shared" ref="Q246:Q251" si="22">O246-P246</f>
        <v>-9.9999999983992893E-3</v>
      </c>
      <c r="R246" s="17"/>
      <c r="S246" s="92" t="s">
        <v>480</v>
      </c>
      <c r="T246" s="28" t="e">
        <f>IF(A246&lt;&gt;0,INDEX(#REF!,MATCH(A246,#REF!,0),10),0)</f>
        <v>#REF!</v>
      </c>
      <c r="U246" s="30" t="e">
        <f>IF(A246&lt;&gt;0,INDEX(#REF!,MATCH(A246,#REF!,0),10),0)</f>
        <v>#REF!</v>
      </c>
      <c r="V246" s="28" t="e">
        <f>IF(A246&lt;&gt;0,INDEX(#REF!,MATCH(A246,#REF!,0),8),0)</f>
        <v>#REF!</v>
      </c>
    </row>
    <row r="247" spans="1:22" s="16" customFormat="1">
      <c r="C247" s="91" t="s">
        <v>15</v>
      </c>
      <c r="D247" s="92" t="s">
        <v>482</v>
      </c>
      <c r="E247" s="92"/>
      <c r="F247" s="92" t="s">
        <v>19</v>
      </c>
      <c r="G247" s="85"/>
      <c r="H247" s="93">
        <v>43689</v>
      </c>
      <c r="I247" s="74" t="s">
        <v>899</v>
      </c>
      <c r="J247" s="74" t="s">
        <v>1621</v>
      </c>
      <c r="K247" s="74" t="s">
        <v>1141</v>
      </c>
      <c r="L247" s="111" t="s">
        <v>1315</v>
      </c>
      <c r="M247" s="18" t="s">
        <v>828</v>
      </c>
      <c r="N247" s="8">
        <v>27510.57</v>
      </c>
      <c r="O247" s="49">
        <v>27510.57</v>
      </c>
      <c r="P247" s="49">
        <v>27510.560000000001</v>
      </c>
      <c r="Q247" s="17">
        <f t="shared" si="22"/>
        <v>9.9999999983992893E-3</v>
      </c>
      <c r="R247" s="17"/>
      <c r="S247" s="92" t="s">
        <v>482</v>
      </c>
      <c r="T247" s="28">
        <f>IF(A247&lt;&gt;0,INDEX(#REF!,MATCH(A247,#REF!,0),10),0)</f>
        <v>0</v>
      </c>
      <c r="U247" s="30">
        <f>IF(A247&lt;&gt;0,INDEX(#REF!,MATCH(A247,#REF!,0),10),0)</f>
        <v>0</v>
      </c>
      <c r="V247" s="28">
        <f>IF(A247&lt;&gt;0,INDEX(#REF!,MATCH(A247,#REF!,0),8),0)</f>
        <v>0</v>
      </c>
    </row>
    <row r="248" spans="1:22" s="16" customFormat="1">
      <c r="C248" s="91" t="s">
        <v>15</v>
      </c>
      <c r="D248" s="92" t="s">
        <v>483</v>
      </c>
      <c r="E248" s="92"/>
      <c r="F248" s="92" t="s">
        <v>19</v>
      </c>
      <c r="G248" s="85"/>
      <c r="H248" s="93">
        <v>43718</v>
      </c>
      <c r="I248" s="74" t="s">
        <v>900</v>
      </c>
      <c r="J248" s="74" t="s">
        <v>1622</v>
      </c>
      <c r="K248" s="74" t="s">
        <v>1142</v>
      </c>
      <c r="L248" s="111" t="s">
        <v>1463</v>
      </c>
      <c r="M248" s="18" t="s">
        <v>484</v>
      </c>
      <c r="N248" s="8">
        <v>54567.14</v>
      </c>
      <c r="O248" s="49">
        <v>54567.14</v>
      </c>
      <c r="P248" s="49">
        <v>54567.14</v>
      </c>
      <c r="Q248" s="17">
        <f t="shared" si="22"/>
        <v>0</v>
      </c>
      <c r="R248" s="17"/>
      <c r="S248" s="92" t="s">
        <v>483</v>
      </c>
      <c r="T248" s="28">
        <f>IF(A248&lt;&gt;0,INDEX(#REF!,MATCH(A248,#REF!,0),10),0)</f>
        <v>0</v>
      </c>
      <c r="U248" s="30">
        <f>IF(A248&lt;&gt;0,INDEX(#REF!,MATCH(A248,#REF!,0),10),0)</f>
        <v>0</v>
      </c>
      <c r="V248" s="28">
        <f>IF(A248&lt;&gt;0,INDEX(#REF!,MATCH(A248,#REF!,0),8),0)</f>
        <v>0</v>
      </c>
    </row>
    <row r="249" spans="1:22" s="16" customFormat="1">
      <c r="C249" s="91" t="s">
        <v>15</v>
      </c>
      <c r="D249" s="92" t="s">
        <v>485</v>
      </c>
      <c r="E249" s="92"/>
      <c r="F249" s="92" t="s">
        <v>19</v>
      </c>
      <c r="G249" s="85"/>
      <c r="H249" s="93">
        <v>43724</v>
      </c>
      <c r="I249" s="74" t="s">
        <v>901</v>
      </c>
      <c r="J249" s="74" t="s">
        <v>1623</v>
      </c>
      <c r="K249" s="74" t="s">
        <v>1143</v>
      </c>
      <c r="L249" s="111" t="s">
        <v>1464</v>
      </c>
      <c r="M249" s="18" t="s">
        <v>486</v>
      </c>
      <c r="N249" s="8">
        <v>8789.33</v>
      </c>
      <c r="O249" s="49">
        <v>8789.33</v>
      </c>
      <c r="P249" s="49">
        <v>8789.33</v>
      </c>
      <c r="Q249" s="17">
        <f t="shared" si="22"/>
        <v>0</v>
      </c>
      <c r="R249" s="17"/>
      <c r="S249" s="92" t="s">
        <v>485</v>
      </c>
      <c r="T249" s="28">
        <f>IF(A249&lt;&gt;0,INDEX(#REF!,MATCH(A249,#REF!,0),10),0)</f>
        <v>0</v>
      </c>
      <c r="U249" s="30">
        <f>IF(A249&lt;&gt;0,INDEX(#REF!,MATCH(A249,#REF!,0),10),0)</f>
        <v>0</v>
      </c>
      <c r="V249" s="28">
        <f>IF(A249&lt;&gt;0,INDEX(#REF!,MATCH(A249,#REF!,0),8),0)</f>
        <v>0</v>
      </c>
    </row>
    <row r="250" spans="1:22" s="16" customFormat="1">
      <c r="C250" s="91" t="s">
        <v>15</v>
      </c>
      <c r="D250" s="92" t="s">
        <v>487</v>
      </c>
      <c r="E250" s="92"/>
      <c r="F250" s="92" t="s">
        <v>19</v>
      </c>
      <c r="G250" s="85"/>
      <c r="H250" s="93">
        <v>43760</v>
      </c>
      <c r="I250" s="74" t="s">
        <v>901</v>
      </c>
      <c r="J250" s="74" t="s">
        <v>1623</v>
      </c>
      <c r="K250" s="74" t="s">
        <v>1143</v>
      </c>
      <c r="L250" s="111" t="s">
        <v>1464</v>
      </c>
      <c r="M250" s="18" t="s">
        <v>488</v>
      </c>
      <c r="N250" s="8">
        <v>4823.55</v>
      </c>
      <c r="O250" s="49">
        <v>4823.55</v>
      </c>
      <c r="P250" s="49">
        <v>4823.54</v>
      </c>
      <c r="Q250" s="17">
        <f t="shared" si="22"/>
        <v>1.0000000000218279E-2</v>
      </c>
      <c r="R250" s="17"/>
      <c r="S250" s="92" t="s">
        <v>487</v>
      </c>
      <c r="T250" s="28">
        <f>IF(A250&lt;&gt;0,INDEX(#REF!,MATCH(A250,#REF!,0),10),0)</f>
        <v>0</v>
      </c>
      <c r="U250" s="30">
        <f>IF(A250&lt;&gt;0,INDEX(#REF!,MATCH(A250,#REF!,0),10),0)</f>
        <v>0</v>
      </c>
      <c r="V250" s="28">
        <f>IF(A250&lt;&gt;0,INDEX(#REF!,MATCH(A250,#REF!,0),8),0)</f>
        <v>0</v>
      </c>
    </row>
    <row r="251" spans="1:22" s="16" customFormat="1" ht="15">
      <c r="C251" s="91" t="s">
        <v>15</v>
      </c>
      <c r="D251" s="92" t="s">
        <v>489</v>
      </c>
      <c r="E251" s="92"/>
      <c r="F251" s="92" t="s">
        <v>17</v>
      </c>
      <c r="G251" s="85"/>
      <c r="H251" s="93">
        <v>43796</v>
      </c>
      <c r="I251" s="74" t="s">
        <v>902</v>
      </c>
      <c r="J251" s="74" t="s">
        <v>1624</v>
      </c>
      <c r="K251" s="74" t="s">
        <v>1144</v>
      </c>
      <c r="L251" s="111" t="s">
        <v>1465</v>
      </c>
      <c r="M251" s="46" t="s">
        <v>490</v>
      </c>
      <c r="N251" s="8">
        <v>2169.58</v>
      </c>
      <c r="O251" s="49">
        <v>2169.58</v>
      </c>
      <c r="P251" s="49">
        <v>1603.9</v>
      </c>
      <c r="Q251" s="115">
        <f t="shared" si="22"/>
        <v>565.67999999999984</v>
      </c>
      <c r="R251" s="120"/>
      <c r="S251" s="92" t="s">
        <v>489</v>
      </c>
      <c r="T251" s="28">
        <f>IF(A251&lt;&gt;0,INDEX(#REF!,MATCH(A251,#REF!,0),10),0)</f>
        <v>0</v>
      </c>
      <c r="U251" s="30">
        <f>IF(A251&lt;&gt;0,INDEX(#REF!,MATCH(A251,#REF!,0),10),0)</f>
        <v>0</v>
      </c>
      <c r="V251" s="28">
        <f>IF(A251&lt;&gt;0,INDEX(#REF!,MATCH(A251,#REF!,0),8),0)</f>
        <v>0</v>
      </c>
    </row>
    <row r="252" spans="1:22" s="16" customFormat="1" ht="24.75" customHeight="1">
      <c r="C252" s="85"/>
      <c r="D252" s="85"/>
      <c r="E252" s="94" t="s">
        <v>756</v>
      </c>
      <c r="F252" s="94"/>
      <c r="G252" s="94"/>
      <c r="H252" s="95"/>
      <c r="I252" s="74"/>
      <c r="J252" s="74"/>
      <c r="K252" s="74" t="s">
        <v>1011</v>
      </c>
      <c r="L252" s="109"/>
      <c r="M252" s="15"/>
      <c r="N252" s="9">
        <f>SUBTOTAL(9,N246:N251)</f>
        <v>114498.32</v>
      </c>
      <c r="O252" s="51">
        <f>SUBTOTAL(9,O246:O251)</f>
        <v>114498.32</v>
      </c>
      <c r="P252" s="51">
        <f>SUBTOTAL(9,P246:P251)</f>
        <v>113932.62999999999</v>
      </c>
      <c r="S252" s="85"/>
      <c r="T252" s="28">
        <f>IF(A252&lt;&gt;0,INDEX(#REF!,MATCH(A252,#REF!,0),10),0)</f>
        <v>0</v>
      </c>
      <c r="U252" s="30">
        <f>IF(A252&lt;&gt;0,INDEX(#REF!,MATCH(A252,#REF!,0),10),0)</f>
        <v>0</v>
      </c>
      <c r="V252" s="28">
        <f>IF(A252&lt;&gt;0,INDEX(#REF!,MATCH(A252,#REF!,0),8),0)</f>
        <v>0</v>
      </c>
    </row>
    <row r="253" spans="1:22" s="16" customFormat="1">
      <c r="A253" s="14" t="s">
        <v>491</v>
      </c>
      <c r="B253" s="43" t="s">
        <v>492</v>
      </c>
      <c r="C253" s="91" t="s">
        <v>15</v>
      </c>
      <c r="D253" s="92" t="s">
        <v>493</v>
      </c>
      <c r="E253" s="92"/>
      <c r="F253" s="92" t="s">
        <v>19</v>
      </c>
      <c r="G253" s="85"/>
      <c r="H253" s="93">
        <v>43490</v>
      </c>
      <c r="I253" s="74" t="s">
        <v>494</v>
      </c>
      <c r="J253" s="74" t="s">
        <v>1625</v>
      </c>
      <c r="K253" s="74" t="s">
        <v>1145</v>
      </c>
      <c r="L253" s="111" t="s">
        <v>1466</v>
      </c>
      <c r="M253" s="46" t="s">
        <v>494</v>
      </c>
      <c r="N253" s="8">
        <v>9818.880000000001</v>
      </c>
      <c r="O253" s="49">
        <v>9818.880000000001</v>
      </c>
      <c r="P253" s="49">
        <v>9818.8700000000008</v>
      </c>
      <c r="Q253" s="17">
        <f t="shared" ref="Q253:Q256" si="23">O253-P253</f>
        <v>1.0000000000218279E-2</v>
      </c>
      <c r="R253" s="17"/>
      <c r="S253" s="92" t="s">
        <v>493</v>
      </c>
      <c r="T253" s="28" t="e">
        <f>IF(A253&lt;&gt;0,INDEX(#REF!,MATCH(A253,#REF!,0),10),0)</f>
        <v>#REF!</v>
      </c>
      <c r="U253" s="30" t="e">
        <f>IF(A253&lt;&gt;0,INDEX(#REF!,MATCH(A253,#REF!,0),10),0)</f>
        <v>#REF!</v>
      </c>
      <c r="V253" s="28" t="e">
        <f>IF(A253&lt;&gt;0,INDEX(#REF!,MATCH(A253,#REF!,0),8),0)</f>
        <v>#REF!</v>
      </c>
    </row>
    <row r="254" spans="1:22" s="16" customFormat="1">
      <c r="C254" s="91" t="s">
        <v>15</v>
      </c>
      <c r="D254" s="92" t="s">
        <v>495</v>
      </c>
      <c r="E254" s="92"/>
      <c r="F254" s="92" t="s">
        <v>19</v>
      </c>
      <c r="G254" s="85"/>
      <c r="H254" s="93">
        <v>43490</v>
      </c>
      <c r="I254" s="74" t="s">
        <v>494</v>
      </c>
      <c r="J254" s="74" t="s">
        <v>1625</v>
      </c>
      <c r="K254" s="74" t="s">
        <v>1145</v>
      </c>
      <c r="L254" s="111" t="s">
        <v>1466</v>
      </c>
      <c r="M254" s="46" t="s">
        <v>496</v>
      </c>
      <c r="N254" s="8">
        <v>4484.03</v>
      </c>
      <c r="O254" s="49">
        <v>4484.03</v>
      </c>
      <c r="P254" s="49">
        <v>4484.03</v>
      </c>
      <c r="Q254" s="17">
        <f t="shared" si="23"/>
        <v>0</v>
      </c>
      <c r="R254" s="17"/>
      <c r="S254" s="92" t="s">
        <v>495</v>
      </c>
      <c r="T254" s="28">
        <f>IF(A254&lt;&gt;0,INDEX(#REF!,MATCH(A254,#REF!,0),10),0)</f>
        <v>0</v>
      </c>
      <c r="U254" s="30">
        <f>IF(A254&lt;&gt;0,INDEX(#REF!,MATCH(A254,#REF!,0),10),0)</f>
        <v>0</v>
      </c>
      <c r="V254" s="28">
        <f>IF(A254&lt;&gt;0,INDEX(#REF!,MATCH(A254,#REF!,0),8),0)</f>
        <v>0</v>
      </c>
    </row>
    <row r="255" spans="1:22" s="16" customFormat="1">
      <c r="C255" s="91" t="s">
        <v>15</v>
      </c>
      <c r="D255" s="92" t="s">
        <v>497</v>
      </c>
      <c r="E255" s="92"/>
      <c r="F255" s="92" t="s">
        <v>19</v>
      </c>
      <c r="G255" s="85"/>
      <c r="H255" s="93">
        <v>43495</v>
      </c>
      <c r="I255" s="74" t="s">
        <v>903</v>
      </c>
      <c r="J255" s="74" t="s">
        <v>1626</v>
      </c>
      <c r="K255" s="74" t="s">
        <v>1209</v>
      </c>
      <c r="L255" s="111" t="s">
        <v>1363</v>
      </c>
      <c r="M255" s="46" t="s">
        <v>498</v>
      </c>
      <c r="N255" s="8">
        <v>23000</v>
      </c>
      <c r="O255" s="49">
        <v>23000</v>
      </c>
      <c r="P255" s="49">
        <v>4550.71</v>
      </c>
      <c r="Q255" s="17">
        <f t="shared" si="23"/>
        <v>18449.29</v>
      </c>
      <c r="R255" s="17"/>
      <c r="S255" s="92" t="s">
        <v>497</v>
      </c>
      <c r="T255" s="28">
        <f>IF(A255&lt;&gt;0,INDEX(#REF!,MATCH(A255,#REF!,0),10),0)</f>
        <v>0</v>
      </c>
      <c r="U255" s="30">
        <f>IF(A255&lt;&gt;0,INDEX(#REF!,MATCH(A255,#REF!,0),10),0)</f>
        <v>0</v>
      </c>
      <c r="V255" s="28">
        <f>IF(A255&lt;&gt;0,INDEX(#REF!,MATCH(A255,#REF!,0),8),0)</f>
        <v>0</v>
      </c>
    </row>
    <row r="256" spans="1:22" s="16" customFormat="1">
      <c r="C256" s="91" t="s">
        <v>15</v>
      </c>
      <c r="D256" s="92" t="s">
        <v>499</v>
      </c>
      <c r="E256" s="92"/>
      <c r="F256" s="92" t="s">
        <v>19</v>
      </c>
      <c r="G256" s="85"/>
      <c r="H256" s="93">
        <v>43504</v>
      </c>
      <c r="I256" s="74" t="s">
        <v>904</v>
      </c>
      <c r="J256" s="74" t="s">
        <v>1627</v>
      </c>
      <c r="K256" s="74" t="s">
        <v>1146</v>
      </c>
      <c r="L256" s="111" t="s">
        <v>1316</v>
      </c>
      <c r="M256" s="46" t="s">
        <v>500</v>
      </c>
      <c r="N256" s="8">
        <v>4951.03</v>
      </c>
      <c r="O256" s="49">
        <v>4951.03</v>
      </c>
      <c r="P256" s="49">
        <v>4940.1900000000005</v>
      </c>
      <c r="Q256" s="17">
        <f t="shared" si="23"/>
        <v>10.839999999999236</v>
      </c>
      <c r="R256" s="17"/>
      <c r="S256" s="92" t="s">
        <v>499</v>
      </c>
      <c r="T256" s="28">
        <f>IF(A256&lt;&gt;0,INDEX(#REF!,MATCH(A256,#REF!,0),10),0)</f>
        <v>0</v>
      </c>
      <c r="U256" s="30">
        <f>IF(A256&lt;&gt;0,INDEX(#REF!,MATCH(A256,#REF!,0),10),0)</f>
        <v>0</v>
      </c>
      <c r="V256" s="28">
        <f>IF(A256&lt;&gt;0,INDEX(#REF!,MATCH(A256,#REF!,0),8),0)</f>
        <v>0</v>
      </c>
    </row>
    <row r="257" spans="1:22" s="16" customFormat="1">
      <c r="C257" s="91" t="s">
        <v>20</v>
      </c>
      <c r="D257" s="92" t="s">
        <v>501</v>
      </c>
      <c r="E257" s="92"/>
      <c r="F257" s="85"/>
      <c r="G257" s="85"/>
      <c r="H257" s="93">
        <v>43749</v>
      </c>
      <c r="I257" s="74" t="s">
        <v>502</v>
      </c>
      <c r="J257" s="74" t="s">
        <v>1628</v>
      </c>
      <c r="K257" s="74" t="s">
        <v>1147</v>
      </c>
      <c r="L257" s="111" t="s">
        <v>1317</v>
      </c>
      <c r="M257" s="46" t="s">
        <v>502</v>
      </c>
      <c r="N257" s="8">
        <v>2309.85</v>
      </c>
      <c r="O257" s="49">
        <v>2309.85</v>
      </c>
      <c r="P257" s="49">
        <v>2309.85</v>
      </c>
      <c r="Q257" s="17">
        <f t="shared" ref="Q257" si="24">O257-P257</f>
        <v>0</v>
      </c>
      <c r="R257" s="17"/>
      <c r="S257" s="92" t="s">
        <v>501</v>
      </c>
      <c r="T257" s="28">
        <f>IF(A257&lt;&gt;0,INDEX(#REF!,MATCH(A257,#REF!,0),10),0)</f>
        <v>0</v>
      </c>
      <c r="U257" s="30">
        <f>IF(A257&lt;&gt;0,INDEX(#REF!,MATCH(A257,#REF!,0),10),0)</f>
        <v>0</v>
      </c>
      <c r="V257" s="28">
        <f>IF(A257&lt;&gt;0,INDEX(#REF!,MATCH(A257,#REF!,0),8),0)</f>
        <v>0</v>
      </c>
    </row>
    <row r="258" spans="1:22" s="16" customFormat="1" ht="24.75" customHeight="1">
      <c r="C258" s="85"/>
      <c r="D258" s="85"/>
      <c r="E258" s="94" t="s">
        <v>757</v>
      </c>
      <c r="F258" s="94"/>
      <c r="G258" s="94"/>
      <c r="H258" s="95"/>
      <c r="I258" s="74"/>
      <c r="J258" s="74"/>
      <c r="K258" s="74" t="s">
        <v>1011</v>
      </c>
      <c r="L258" s="109"/>
      <c r="M258" s="15"/>
      <c r="N258" s="9">
        <f>SUBTOTAL(9,N253:N257)</f>
        <v>44563.79</v>
      </c>
      <c r="O258" s="51">
        <f>SUBTOTAL(9,O253:O257)</f>
        <v>44563.79</v>
      </c>
      <c r="P258" s="51">
        <f>SUBTOTAL(9,P253:P257)</f>
        <v>26103.65</v>
      </c>
      <c r="S258" s="85"/>
      <c r="T258" s="28">
        <f>IF(A258&lt;&gt;0,INDEX(#REF!,MATCH(A258,#REF!,0),10),0)</f>
        <v>0</v>
      </c>
      <c r="U258" s="30">
        <f>IF(A258&lt;&gt;0,INDEX(#REF!,MATCH(A258,#REF!,0),10),0)</f>
        <v>0</v>
      </c>
      <c r="V258" s="28">
        <f>IF(A258&lt;&gt;0,INDEX(#REF!,MATCH(A258,#REF!,0),8),0)</f>
        <v>0</v>
      </c>
    </row>
    <row r="259" spans="1:22" s="16" customFormat="1">
      <c r="A259" s="14" t="s">
        <v>503</v>
      </c>
      <c r="B259" s="43" t="s">
        <v>504</v>
      </c>
      <c r="C259" s="91" t="s">
        <v>15</v>
      </c>
      <c r="D259" s="92" t="s">
        <v>505</v>
      </c>
      <c r="E259" s="92"/>
      <c r="F259" s="92" t="s">
        <v>17</v>
      </c>
      <c r="G259" s="85"/>
      <c r="H259" s="93">
        <v>43803</v>
      </c>
      <c r="I259" s="74" t="s">
        <v>506</v>
      </c>
      <c r="J259" s="74" t="s">
        <v>1629</v>
      </c>
      <c r="K259" s="74" t="s">
        <v>1148</v>
      </c>
      <c r="L259" s="111" t="s">
        <v>1318</v>
      </c>
      <c r="M259" s="46" t="s">
        <v>506</v>
      </c>
      <c r="N259" s="8">
        <v>71468.460000000006</v>
      </c>
      <c r="O259" s="49">
        <v>71468.460000000006</v>
      </c>
      <c r="P259" s="49">
        <v>0</v>
      </c>
      <c r="Q259" s="17">
        <f t="shared" ref="Q259" si="25">O259-P259</f>
        <v>71468.460000000006</v>
      </c>
      <c r="R259" s="119" t="s">
        <v>1689</v>
      </c>
      <c r="S259" s="92" t="s">
        <v>505</v>
      </c>
      <c r="T259" s="28" t="e">
        <f>IF(A259&lt;&gt;0,INDEX(#REF!,MATCH(A259,#REF!,0),10),0)</f>
        <v>#REF!</v>
      </c>
      <c r="U259" s="30" t="e">
        <f>IF(A259&lt;&gt;0,INDEX(#REF!,MATCH(A259,#REF!,0),10),0)</f>
        <v>#REF!</v>
      </c>
      <c r="V259" s="28" t="e">
        <f>IF(A259&lt;&gt;0,INDEX(#REF!,MATCH(A259,#REF!,0),8),0)</f>
        <v>#REF!</v>
      </c>
    </row>
    <row r="260" spans="1:22" s="16" customFormat="1" ht="24.75" customHeight="1">
      <c r="C260" s="85"/>
      <c r="D260" s="85"/>
      <c r="E260" s="94" t="s">
        <v>758</v>
      </c>
      <c r="F260" s="94"/>
      <c r="G260" s="94"/>
      <c r="H260" s="95"/>
      <c r="I260" s="74"/>
      <c r="J260" s="74"/>
      <c r="K260" s="74" t="s">
        <v>1011</v>
      </c>
      <c r="L260" s="109"/>
      <c r="M260" s="15"/>
      <c r="N260" s="9">
        <f>SUBTOTAL(9,N259)</f>
        <v>71468.460000000006</v>
      </c>
      <c r="O260" s="51">
        <f>SUBTOTAL(9,O259)</f>
        <v>71468.460000000006</v>
      </c>
      <c r="P260" s="51">
        <f>SUBTOTAL(9,P259)</f>
        <v>0</v>
      </c>
      <c r="S260" s="85"/>
      <c r="T260" s="28">
        <f>IF(A260&lt;&gt;0,INDEX(#REF!,MATCH(A260,#REF!,0),10),0)</f>
        <v>0</v>
      </c>
      <c r="U260" s="30">
        <f>IF(A260&lt;&gt;0,INDEX(#REF!,MATCH(A260,#REF!,0),10),0)</f>
        <v>0</v>
      </c>
      <c r="V260" s="28">
        <f>IF(A260&lt;&gt;0,INDEX(#REF!,MATCH(A260,#REF!,0),8),0)</f>
        <v>0</v>
      </c>
    </row>
    <row r="261" spans="1:22" s="16" customFormat="1">
      <c r="A261" s="14" t="s">
        <v>507</v>
      </c>
      <c r="B261" s="18" t="s">
        <v>508</v>
      </c>
      <c r="C261" s="91" t="s">
        <v>15</v>
      </c>
      <c r="D261" s="92" t="s">
        <v>509</v>
      </c>
      <c r="E261" s="92"/>
      <c r="F261" s="92" t="s">
        <v>19</v>
      </c>
      <c r="G261" s="85"/>
      <c r="H261" s="93">
        <v>43479</v>
      </c>
      <c r="I261" s="74" t="s">
        <v>998</v>
      </c>
      <c r="J261" s="74" t="s">
        <v>1630</v>
      </c>
      <c r="K261" s="74" t="s">
        <v>1149</v>
      </c>
      <c r="L261" s="111" t="s">
        <v>1467</v>
      </c>
      <c r="M261" s="18" t="s">
        <v>510</v>
      </c>
      <c r="N261" s="8">
        <v>65987.460000000006</v>
      </c>
      <c r="O261" s="49">
        <v>65987.460000000006</v>
      </c>
      <c r="P261" s="49">
        <v>64322.41</v>
      </c>
      <c r="Q261" s="17">
        <f t="shared" ref="Q261:Q262" si="26">O261-P261</f>
        <v>1665.0500000000029</v>
      </c>
      <c r="R261" s="17"/>
      <c r="S261" s="92" t="s">
        <v>509</v>
      </c>
      <c r="T261" s="28" t="e">
        <f>IF(A261&lt;&gt;0,INDEX(#REF!,MATCH(A261,#REF!,0),10),0)</f>
        <v>#REF!</v>
      </c>
      <c r="U261" s="30" t="e">
        <f>IF(A261&lt;&gt;0,INDEX(#REF!,MATCH(A261,#REF!,0),10),0)</f>
        <v>#REF!</v>
      </c>
      <c r="V261" s="28" t="e">
        <f>IF(A261&lt;&gt;0,INDEX(#REF!,MATCH(A261,#REF!,0),8),0)</f>
        <v>#REF!</v>
      </c>
    </row>
    <row r="262" spans="1:22" s="16" customFormat="1" ht="15">
      <c r="C262" s="91" t="s">
        <v>15</v>
      </c>
      <c r="D262" s="92" t="s">
        <v>511</v>
      </c>
      <c r="E262" s="92"/>
      <c r="F262" s="92" t="s">
        <v>17</v>
      </c>
      <c r="G262" s="85"/>
      <c r="H262" s="93">
        <v>43497</v>
      </c>
      <c r="I262" s="74" t="s">
        <v>905</v>
      </c>
      <c r="J262" s="74" t="s">
        <v>1630</v>
      </c>
      <c r="K262" s="74" t="s">
        <v>1150</v>
      </c>
      <c r="L262" s="111" t="s">
        <v>1467</v>
      </c>
      <c r="M262" s="18" t="s">
        <v>512</v>
      </c>
      <c r="N262" s="8">
        <v>740379.35</v>
      </c>
      <c r="O262" s="49">
        <v>740379.35</v>
      </c>
      <c r="P262" s="49">
        <v>726534.73</v>
      </c>
      <c r="Q262" s="115">
        <f t="shared" si="26"/>
        <v>13844.619999999995</v>
      </c>
      <c r="R262" s="119"/>
      <c r="S262" s="92" t="s">
        <v>511</v>
      </c>
      <c r="T262" s="28">
        <f>IF(A262&lt;&gt;0,INDEX(#REF!,MATCH(A262,#REF!,0),10),0)</f>
        <v>0</v>
      </c>
      <c r="U262" s="30">
        <f>IF(A262&lt;&gt;0,INDEX(#REF!,MATCH(A262,#REF!,0),10),0)</f>
        <v>0</v>
      </c>
      <c r="V262" s="28">
        <f>IF(A262&lt;&gt;0,INDEX(#REF!,MATCH(A262,#REF!,0),8),0)</f>
        <v>0</v>
      </c>
    </row>
    <row r="263" spans="1:22" s="16" customFormat="1" ht="24.75" customHeight="1">
      <c r="C263" s="85"/>
      <c r="D263" s="85"/>
      <c r="E263" s="94" t="s">
        <v>759</v>
      </c>
      <c r="F263" s="94"/>
      <c r="G263" s="94"/>
      <c r="H263" s="95"/>
      <c r="I263" s="74"/>
      <c r="J263" s="74"/>
      <c r="K263" s="74" t="s">
        <v>1011</v>
      </c>
      <c r="L263" s="109"/>
      <c r="M263" s="15"/>
      <c r="N263" s="9">
        <f>SUBTOTAL(9,N261:N262)</f>
        <v>806366.80999999994</v>
      </c>
      <c r="O263" s="51">
        <f>SUBTOTAL(9,O261:O262)</f>
        <v>806366.80999999994</v>
      </c>
      <c r="P263" s="51">
        <f>SUBTOTAL(9,P261:P262)</f>
        <v>790857.14</v>
      </c>
      <c r="S263" s="85"/>
      <c r="T263" s="28">
        <f>IF(A263&lt;&gt;0,INDEX(#REF!,MATCH(A263,#REF!,0),10),0)</f>
        <v>0</v>
      </c>
      <c r="U263" s="30">
        <f>IF(A263&lt;&gt;0,INDEX(#REF!,MATCH(A263,#REF!,0),10),0)</f>
        <v>0</v>
      </c>
      <c r="V263" s="28">
        <f>IF(A263&lt;&gt;0,INDEX(#REF!,MATCH(A263,#REF!,0),8),0)</f>
        <v>0</v>
      </c>
    </row>
    <row r="264" spans="1:22" s="16" customFormat="1" ht="15">
      <c r="A264" s="14" t="s">
        <v>513</v>
      </c>
      <c r="B264" s="43" t="s">
        <v>514</v>
      </c>
      <c r="C264" s="91" t="s">
        <v>15</v>
      </c>
      <c r="D264" s="92" t="s">
        <v>515</v>
      </c>
      <c r="E264" s="92"/>
      <c r="F264" s="92" t="s">
        <v>17</v>
      </c>
      <c r="G264" s="85"/>
      <c r="H264" s="93">
        <v>43565</v>
      </c>
      <c r="I264" s="74" t="s">
        <v>803</v>
      </c>
      <c r="J264" s="74" t="s">
        <v>1631</v>
      </c>
      <c r="K264" s="74" t="s">
        <v>1223</v>
      </c>
      <c r="L264" s="111" t="s">
        <v>1434</v>
      </c>
      <c r="M264" s="18" t="s">
        <v>516</v>
      </c>
      <c r="N264" s="8">
        <v>86231.25</v>
      </c>
      <c r="O264" s="49">
        <v>86231.25</v>
      </c>
      <c r="P264" s="49">
        <v>60943.35</v>
      </c>
      <c r="Q264" s="115">
        <f t="shared" ref="Q264" si="27">O264-P264</f>
        <v>25287.9</v>
      </c>
      <c r="R264" s="119"/>
      <c r="S264" s="92" t="s">
        <v>515</v>
      </c>
      <c r="T264" s="28" t="e">
        <f>IF(A264&lt;&gt;0,INDEX(#REF!,MATCH(A264,#REF!,0),10),0)</f>
        <v>#REF!</v>
      </c>
      <c r="U264" s="30" t="e">
        <f>IF(A264&lt;&gt;0,INDEX(#REF!,MATCH(A264,#REF!,0),10),0)</f>
        <v>#REF!</v>
      </c>
      <c r="V264" s="28" t="e">
        <f>IF(A264&lt;&gt;0,INDEX(#REF!,MATCH(A264,#REF!,0),8),0)</f>
        <v>#REF!</v>
      </c>
    </row>
    <row r="265" spans="1:22" s="16" customFormat="1" ht="24.75" customHeight="1">
      <c r="C265" s="85"/>
      <c r="D265" s="85"/>
      <c r="E265" s="94" t="s">
        <v>760</v>
      </c>
      <c r="F265" s="94"/>
      <c r="G265" s="94"/>
      <c r="H265" s="95"/>
      <c r="I265" s="74"/>
      <c r="J265" s="74"/>
      <c r="K265" s="74" t="s">
        <v>1011</v>
      </c>
      <c r="L265" s="109"/>
      <c r="M265" s="15"/>
      <c r="N265" s="9">
        <f>SUBTOTAL(9,N264)</f>
        <v>86231.25</v>
      </c>
      <c r="O265" s="51">
        <f>SUBTOTAL(9,O264)</f>
        <v>86231.25</v>
      </c>
      <c r="P265" s="51">
        <f>SUBTOTAL(9,P264)</f>
        <v>60943.35</v>
      </c>
      <c r="S265" s="85"/>
      <c r="T265" s="28">
        <f>IF(A265&lt;&gt;0,INDEX(#REF!,MATCH(A265,#REF!,0),10),0)</f>
        <v>0</v>
      </c>
      <c r="U265" s="30">
        <f>IF(A265&lt;&gt;0,INDEX(#REF!,MATCH(A265,#REF!,0),10),0)</f>
        <v>0</v>
      </c>
      <c r="V265" s="28">
        <f>IF(A265&lt;&gt;0,INDEX(#REF!,MATCH(A265,#REF!,0),8),0)</f>
        <v>0</v>
      </c>
    </row>
    <row r="266" spans="1:22" s="16" customFormat="1">
      <c r="A266" s="14" t="s">
        <v>517</v>
      </c>
      <c r="B266" s="43" t="s">
        <v>518</v>
      </c>
      <c r="C266" s="91" t="s">
        <v>20</v>
      </c>
      <c r="D266" s="92" t="s">
        <v>519</v>
      </c>
      <c r="E266" s="92"/>
      <c r="F266" s="85"/>
      <c r="G266" s="85"/>
      <c r="H266" s="93">
        <v>43489</v>
      </c>
      <c r="I266" s="74" t="s">
        <v>906</v>
      </c>
      <c r="J266" s="74" t="s">
        <v>1632</v>
      </c>
      <c r="K266" s="74" t="s">
        <v>1151</v>
      </c>
      <c r="L266" s="111" t="s">
        <v>1319</v>
      </c>
      <c r="M266" s="18" t="s">
        <v>520</v>
      </c>
      <c r="N266" s="8">
        <v>3357.79</v>
      </c>
      <c r="O266" s="49">
        <v>3357.79</v>
      </c>
      <c r="P266" s="49">
        <v>3357.79</v>
      </c>
      <c r="Q266" s="17">
        <f t="shared" ref="Q266:Q275" si="28">O266-P266</f>
        <v>0</v>
      </c>
      <c r="R266" s="17"/>
      <c r="S266" s="92" t="s">
        <v>519</v>
      </c>
      <c r="T266" s="28" t="e">
        <f>IF(A266&lt;&gt;0,INDEX(#REF!,MATCH(A266,#REF!,0),10),0)</f>
        <v>#REF!</v>
      </c>
      <c r="U266" s="30" t="e">
        <f>IF(A266&lt;&gt;0,INDEX(#REF!,MATCH(A266,#REF!,0),10),0)</f>
        <v>#REF!</v>
      </c>
      <c r="V266" s="28" t="e">
        <f>IF(A266&lt;&gt;0,INDEX(#REF!,MATCH(A266,#REF!,0),8),0)</f>
        <v>#REF!</v>
      </c>
    </row>
    <row r="267" spans="1:22" s="16" customFormat="1">
      <c r="C267" s="91" t="s">
        <v>20</v>
      </c>
      <c r="D267" s="92" t="s">
        <v>521</v>
      </c>
      <c r="E267" s="92"/>
      <c r="F267" s="85"/>
      <c r="G267" s="85"/>
      <c r="H267" s="93">
        <v>43520</v>
      </c>
      <c r="I267" s="74" t="s">
        <v>907</v>
      </c>
      <c r="J267" s="74" t="s">
        <v>1633</v>
      </c>
      <c r="K267" s="74" t="s">
        <v>1152</v>
      </c>
      <c r="L267" s="111" t="s">
        <v>1320</v>
      </c>
      <c r="M267" s="18" t="s">
        <v>522</v>
      </c>
      <c r="N267" s="8">
        <v>3319.4300000000003</v>
      </c>
      <c r="O267" s="49">
        <v>3319.4300000000003</v>
      </c>
      <c r="P267" s="49">
        <v>3319.4300000000003</v>
      </c>
      <c r="Q267" s="17">
        <f t="shared" si="28"/>
        <v>0</v>
      </c>
      <c r="R267" s="17"/>
      <c r="S267" s="92" t="s">
        <v>521</v>
      </c>
      <c r="T267" s="28">
        <f>IF(A267&lt;&gt;0,INDEX(#REF!,MATCH(A267,#REF!,0),10),0)</f>
        <v>0</v>
      </c>
      <c r="U267" s="30">
        <f>IF(A267&lt;&gt;0,INDEX(#REF!,MATCH(A267,#REF!,0),10),0)</f>
        <v>0</v>
      </c>
      <c r="V267" s="28">
        <f>IF(A267&lt;&gt;0,INDEX(#REF!,MATCH(A267,#REF!,0),8),0)</f>
        <v>0</v>
      </c>
    </row>
    <row r="268" spans="1:22" s="16" customFormat="1">
      <c r="C268" s="91" t="s">
        <v>20</v>
      </c>
      <c r="D268" s="92" t="s">
        <v>523</v>
      </c>
      <c r="E268" s="92"/>
      <c r="F268" s="85"/>
      <c r="G268" s="85"/>
      <c r="H268" s="93">
        <v>43609</v>
      </c>
      <c r="I268" s="74" t="s">
        <v>908</v>
      </c>
      <c r="J268" s="74" t="s">
        <v>1634</v>
      </c>
      <c r="K268" s="74" t="s">
        <v>1153</v>
      </c>
      <c r="L268" s="111" t="s">
        <v>1321</v>
      </c>
      <c r="M268" s="18" t="s">
        <v>524</v>
      </c>
      <c r="N268" s="8">
        <v>2433.88</v>
      </c>
      <c r="O268" s="49">
        <v>2433.88</v>
      </c>
      <c r="P268" s="49">
        <v>2433.88</v>
      </c>
      <c r="Q268" s="17">
        <f t="shared" si="28"/>
        <v>0</v>
      </c>
      <c r="R268" s="17"/>
      <c r="S268" s="92" t="s">
        <v>523</v>
      </c>
      <c r="T268" s="28">
        <f>IF(A268&lt;&gt;0,INDEX(#REF!,MATCH(A268,#REF!,0),10),0)</f>
        <v>0</v>
      </c>
      <c r="U268" s="30">
        <f>IF(A268&lt;&gt;0,INDEX(#REF!,MATCH(A268,#REF!,0),10),0)</f>
        <v>0</v>
      </c>
      <c r="V268" s="28">
        <f>IF(A268&lt;&gt;0,INDEX(#REF!,MATCH(A268,#REF!,0),8),0)</f>
        <v>0</v>
      </c>
    </row>
    <row r="269" spans="1:22" s="16" customFormat="1">
      <c r="C269" s="91" t="s">
        <v>20</v>
      </c>
      <c r="D269" s="92" t="s">
        <v>525</v>
      </c>
      <c r="E269" s="92"/>
      <c r="F269" s="85"/>
      <c r="G269" s="85"/>
      <c r="H269" s="93">
        <v>43617</v>
      </c>
      <c r="I269" s="74" t="s">
        <v>909</v>
      </c>
      <c r="J269" s="74" t="s">
        <v>1635</v>
      </c>
      <c r="K269" s="74" t="s">
        <v>1154</v>
      </c>
      <c r="L269" s="111" t="s">
        <v>1322</v>
      </c>
      <c r="M269" s="18" t="s">
        <v>526</v>
      </c>
      <c r="N269" s="8">
        <v>2281.62</v>
      </c>
      <c r="O269" s="49">
        <v>2281.62</v>
      </c>
      <c r="P269" s="49">
        <v>2281.62</v>
      </c>
      <c r="Q269" s="17">
        <f t="shared" si="28"/>
        <v>0</v>
      </c>
      <c r="R269" s="17"/>
      <c r="S269" s="92" t="s">
        <v>525</v>
      </c>
      <c r="T269" s="28">
        <f>IF(A269&lt;&gt;0,INDEX(#REF!,MATCH(A269,#REF!,0),10),0)</f>
        <v>0</v>
      </c>
      <c r="U269" s="30">
        <f>IF(A269&lt;&gt;0,INDEX(#REF!,MATCH(A269,#REF!,0),10),0)</f>
        <v>0</v>
      </c>
      <c r="V269" s="28">
        <f>IF(A269&lt;&gt;0,INDEX(#REF!,MATCH(A269,#REF!,0),8),0)</f>
        <v>0</v>
      </c>
    </row>
    <row r="270" spans="1:22" s="16" customFormat="1">
      <c r="C270" s="91" t="s">
        <v>20</v>
      </c>
      <c r="D270" s="92" t="s">
        <v>527</v>
      </c>
      <c r="E270" s="92"/>
      <c r="F270" s="85"/>
      <c r="G270" s="85"/>
      <c r="H270" s="93">
        <v>43640</v>
      </c>
      <c r="I270" s="74" t="s">
        <v>910</v>
      </c>
      <c r="J270" s="74" t="s">
        <v>1636</v>
      </c>
      <c r="K270" s="74" t="s">
        <v>1155</v>
      </c>
      <c r="L270" s="111" t="s">
        <v>1323</v>
      </c>
      <c r="M270" s="18" t="s">
        <v>528</v>
      </c>
      <c r="N270" s="8">
        <v>2744.31</v>
      </c>
      <c r="O270" s="49">
        <v>2744.31</v>
      </c>
      <c r="P270" s="49">
        <v>2744.31</v>
      </c>
      <c r="Q270" s="17">
        <f t="shared" si="28"/>
        <v>0</v>
      </c>
      <c r="R270" s="17"/>
      <c r="S270" s="92" t="s">
        <v>527</v>
      </c>
      <c r="T270" s="28">
        <f>IF(A270&lt;&gt;0,INDEX(#REF!,MATCH(A270,#REF!,0),10),0)</f>
        <v>0</v>
      </c>
      <c r="U270" s="30">
        <f>IF(A270&lt;&gt;0,INDEX(#REF!,MATCH(A270,#REF!,0),10),0)</f>
        <v>0</v>
      </c>
      <c r="V270" s="28">
        <f>IF(A270&lt;&gt;0,INDEX(#REF!,MATCH(A270,#REF!,0),8),0)</f>
        <v>0</v>
      </c>
    </row>
    <row r="271" spans="1:22" s="16" customFormat="1">
      <c r="C271" s="91" t="s">
        <v>20</v>
      </c>
      <c r="D271" s="92" t="s">
        <v>529</v>
      </c>
      <c r="E271" s="92"/>
      <c r="F271" s="85"/>
      <c r="G271" s="85"/>
      <c r="H271" s="93">
        <v>43670</v>
      </c>
      <c r="I271" s="74" t="s">
        <v>911</v>
      </c>
      <c r="J271" s="74" t="s">
        <v>1637</v>
      </c>
      <c r="K271" s="74" t="s">
        <v>1156</v>
      </c>
      <c r="L271" s="111" t="s">
        <v>1324</v>
      </c>
      <c r="M271" s="18" t="s">
        <v>530</v>
      </c>
      <c r="N271" s="8">
        <v>3108.61</v>
      </c>
      <c r="O271" s="49">
        <v>3108.61</v>
      </c>
      <c r="P271" s="49">
        <v>3108.61</v>
      </c>
      <c r="Q271" s="17">
        <f t="shared" si="28"/>
        <v>0</v>
      </c>
      <c r="R271" s="17"/>
      <c r="S271" s="92" t="s">
        <v>529</v>
      </c>
      <c r="T271" s="28">
        <f>IF(A271&lt;&gt;0,INDEX(#REF!,MATCH(A271,#REF!,0),10),0)</f>
        <v>0</v>
      </c>
      <c r="U271" s="30">
        <f>IF(A271&lt;&gt;0,INDEX(#REF!,MATCH(A271,#REF!,0),10),0)</f>
        <v>0</v>
      </c>
      <c r="V271" s="28">
        <f>IF(A271&lt;&gt;0,INDEX(#REF!,MATCH(A271,#REF!,0),8),0)</f>
        <v>0</v>
      </c>
    </row>
    <row r="272" spans="1:22" s="16" customFormat="1">
      <c r="C272" s="91" t="s">
        <v>20</v>
      </c>
      <c r="D272" s="92" t="s">
        <v>531</v>
      </c>
      <c r="E272" s="92"/>
      <c r="F272" s="85"/>
      <c r="G272" s="85"/>
      <c r="H272" s="93">
        <v>43701</v>
      </c>
      <c r="I272" s="74" t="s">
        <v>912</v>
      </c>
      <c r="J272" s="74" t="s">
        <v>1638</v>
      </c>
      <c r="K272" s="74" t="s">
        <v>1157</v>
      </c>
      <c r="L272" s="111" t="s">
        <v>1325</v>
      </c>
      <c r="M272" s="18" t="s">
        <v>532</v>
      </c>
      <c r="N272" s="8">
        <v>3112.63</v>
      </c>
      <c r="O272" s="49">
        <v>3112.63</v>
      </c>
      <c r="P272" s="49">
        <v>3112.63</v>
      </c>
      <c r="Q272" s="17">
        <f t="shared" si="28"/>
        <v>0</v>
      </c>
      <c r="R272" s="17"/>
      <c r="S272" s="92" t="s">
        <v>531</v>
      </c>
      <c r="T272" s="28">
        <f>IF(A272&lt;&gt;0,INDEX(#REF!,MATCH(A272,#REF!,0),10),0)</f>
        <v>0</v>
      </c>
      <c r="U272" s="30">
        <f>IF(A272&lt;&gt;0,INDEX(#REF!,MATCH(A272,#REF!,0),10),0)</f>
        <v>0</v>
      </c>
      <c r="V272" s="28">
        <f>IF(A272&lt;&gt;0,INDEX(#REF!,MATCH(A272,#REF!,0),8),0)</f>
        <v>0</v>
      </c>
    </row>
    <row r="273" spans="1:22" s="16" customFormat="1">
      <c r="C273" s="91" t="s">
        <v>20</v>
      </c>
      <c r="D273" s="92" t="s">
        <v>533</v>
      </c>
      <c r="E273" s="92"/>
      <c r="F273" s="85"/>
      <c r="G273" s="85"/>
      <c r="H273" s="93">
        <v>43732</v>
      </c>
      <c r="I273" s="74" t="s">
        <v>913</v>
      </c>
      <c r="J273" s="74" t="s">
        <v>1639</v>
      </c>
      <c r="K273" s="74" t="s">
        <v>1158</v>
      </c>
      <c r="L273" s="111" t="s">
        <v>1326</v>
      </c>
      <c r="M273" s="18" t="s">
        <v>534</v>
      </c>
      <c r="N273" s="8">
        <v>2632.89</v>
      </c>
      <c r="O273" s="49">
        <v>2632.89</v>
      </c>
      <c r="P273" s="49">
        <v>2632.89</v>
      </c>
      <c r="Q273" s="17">
        <f t="shared" si="28"/>
        <v>0</v>
      </c>
      <c r="R273" s="17"/>
      <c r="S273" s="92" t="s">
        <v>533</v>
      </c>
      <c r="T273" s="28">
        <f>IF(A273&lt;&gt;0,INDEX(#REF!,MATCH(A273,#REF!,0),10),0)</f>
        <v>0</v>
      </c>
      <c r="U273" s="30">
        <f>IF(A273&lt;&gt;0,INDEX(#REF!,MATCH(A273,#REF!,0),10),0)</f>
        <v>0</v>
      </c>
      <c r="V273" s="28">
        <f>IF(A273&lt;&gt;0,INDEX(#REF!,MATCH(A273,#REF!,0),8),0)</f>
        <v>0</v>
      </c>
    </row>
    <row r="274" spans="1:22" s="16" customFormat="1">
      <c r="C274" s="91" t="s">
        <v>20</v>
      </c>
      <c r="D274" s="92" t="s">
        <v>535</v>
      </c>
      <c r="E274" s="92"/>
      <c r="F274" s="85"/>
      <c r="G274" s="85"/>
      <c r="H274" s="93">
        <v>43762</v>
      </c>
      <c r="I274" s="74" t="s">
        <v>914</v>
      </c>
      <c r="J274" s="74" t="s">
        <v>1640</v>
      </c>
      <c r="K274" s="74" t="s">
        <v>1159</v>
      </c>
      <c r="L274" s="111" t="s">
        <v>1327</v>
      </c>
      <c r="M274" s="18" t="s">
        <v>536</v>
      </c>
      <c r="N274" s="8">
        <v>4081.98</v>
      </c>
      <c r="O274" s="49">
        <v>4081.98</v>
      </c>
      <c r="P274" s="49">
        <v>4081.98</v>
      </c>
      <c r="Q274" s="17">
        <f t="shared" si="28"/>
        <v>0</v>
      </c>
      <c r="R274" s="17"/>
      <c r="S274" s="92" t="s">
        <v>535</v>
      </c>
      <c r="T274" s="28">
        <f>IF(A274&lt;&gt;0,INDEX(#REF!,MATCH(A274,#REF!,0),10),0)</f>
        <v>0</v>
      </c>
      <c r="U274" s="30">
        <f>IF(A274&lt;&gt;0,INDEX(#REF!,MATCH(A274,#REF!,0),10),0)</f>
        <v>0</v>
      </c>
      <c r="V274" s="28">
        <f>IF(A274&lt;&gt;0,INDEX(#REF!,MATCH(A274,#REF!,0),8),0)</f>
        <v>0</v>
      </c>
    </row>
    <row r="275" spans="1:22" s="16" customFormat="1">
      <c r="C275" s="91" t="s">
        <v>20</v>
      </c>
      <c r="D275" s="92" t="s">
        <v>537</v>
      </c>
      <c r="E275" s="92"/>
      <c r="F275" s="85"/>
      <c r="G275" s="85"/>
      <c r="H275" s="93">
        <v>43793</v>
      </c>
      <c r="I275" s="74" t="s">
        <v>915</v>
      </c>
      <c r="J275" s="74" t="s">
        <v>1641</v>
      </c>
      <c r="K275" s="74" t="s">
        <v>1160</v>
      </c>
      <c r="L275" s="111" t="s">
        <v>1328</v>
      </c>
      <c r="M275" s="18" t="s">
        <v>538</v>
      </c>
      <c r="N275" s="8">
        <v>2441.71</v>
      </c>
      <c r="O275" s="49">
        <v>2441.71</v>
      </c>
      <c r="P275" s="49">
        <v>2441.71</v>
      </c>
      <c r="Q275" s="17">
        <f t="shared" si="28"/>
        <v>0</v>
      </c>
      <c r="R275" s="17"/>
      <c r="S275" s="92" t="s">
        <v>537</v>
      </c>
      <c r="T275" s="28">
        <f>IF(A275&lt;&gt;0,INDEX(#REF!,MATCH(A275,#REF!,0),10),0)</f>
        <v>0</v>
      </c>
      <c r="U275" s="30">
        <f>IF(A275&lt;&gt;0,INDEX(#REF!,MATCH(A275,#REF!,0),10),0)</f>
        <v>0</v>
      </c>
      <c r="V275" s="28">
        <f>IF(A275&lt;&gt;0,INDEX(#REF!,MATCH(A275,#REF!,0),8),0)</f>
        <v>0</v>
      </c>
    </row>
    <row r="276" spans="1:22" s="16" customFormat="1" ht="24.75" customHeight="1">
      <c r="C276" s="85"/>
      <c r="D276" s="85"/>
      <c r="E276" s="94" t="s">
        <v>761</v>
      </c>
      <c r="F276" s="94"/>
      <c r="G276" s="94"/>
      <c r="H276" s="95"/>
      <c r="I276" s="74"/>
      <c r="J276" s="74"/>
      <c r="K276" s="74" t="s">
        <v>1011</v>
      </c>
      <c r="L276" s="110"/>
      <c r="M276" s="15"/>
      <c r="N276" s="9">
        <f>SUBTOTAL(9,N266:N275)</f>
        <v>29514.85</v>
      </c>
      <c r="O276" s="51">
        <f>SUBTOTAL(9,O266:O275)</f>
        <v>29514.85</v>
      </c>
      <c r="P276" s="51">
        <f>SUBTOTAL(9,P266:P275)</f>
        <v>29514.85</v>
      </c>
      <c r="S276" s="85"/>
      <c r="T276" s="28">
        <f>IF(A276&lt;&gt;0,INDEX(#REF!,MATCH(A276,#REF!,0),10),0)</f>
        <v>0</v>
      </c>
      <c r="U276" s="30">
        <f>IF(A276&lt;&gt;0,INDEX(#REF!,MATCH(A276,#REF!,0),10),0)</f>
        <v>0</v>
      </c>
      <c r="V276" s="28">
        <f>IF(A276&lt;&gt;0,INDEX(#REF!,MATCH(A276,#REF!,0),8),0)</f>
        <v>0</v>
      </c>
    </row>
    <row r="277" spans="1:22" s="16" customFormat="1">
      <c r="A277" s="14" t="s">
        <v>539</v>
      </c>
      <c r="B277" s="43" t="s">
        <v>540</v>
      </c>
      <c r="C277" s="91" t="s">
        <v>15</v>
      </c>
      <c r="D277" s="92" t="s">
        <v>541</v>
      </c>
      <c r="E277" s="92"/>
      <c r="F277" s="92" t="s">
        <v>19</v>
      </c>
      <c r="G277" s="85"/>
      <c r="H277" s="93">
        <v>43472</v>
      </c>
      <c r="I277" s="74" t="s">
        <v>1642</v>
      </c>
      <c r="J277" s="74" t="s">
        <v>1643</v>
      </c>
      <c r="K277" s="74" t="s">
        <v>1435</v>
      </c>
      <c r="L277" s="108" t="s">
        <v>1437</v>
      </c>
      <c r="M277" s="18" t="s">
        <v>542</v>
      </c>
      <c r="N277" s="8">
        <v>13797</v>
      </c>
      <c r="O277" s="49">
        <v>13797</v>
      </c>
      <c r="P277" s="49">
        <v>13797</v>
      </c>
      <c r="Q277" s="17">
        <f t="shared" ref="Q277:Q278" si="29">O277-P277</f>
        <v>0</v>
      </c>
      <c r="R277" s="17"/>
      <c r="S277" s="92" t="s">
        <v>541</v>
      </c>
      <c r="T277" s="28" t="e">
        <f>IF(A277&lt;&gt;0,INDEX(#REF!,MATCH(A277,#REF!,0),10),0)</f>
        <v>#REF!</v>
      </c>
      <c r="U277" s="30" t="e">
        <f>IF(A277&lt;&gt;0,INDEX(#REF!,MATCH(A277,#REF!,0),10),0)</f>
        <v>#REF!</v>
      </c>
      <c r="V277" s="28" t="e">
        <f>IF(A277&lt;&gt;0,INDEX(#REF!,MATCH(A277,#REF!,0),8),0)</f>
        <v>#REF!</v>
      </c>
    </row>
    <row r="278" spans="1:22" s="16" customFormat="1">
      <c r="C278" s="91" t="s">
        <v>15</v>
      </c>
      <c r="D278" s="92" t="s">
        <v>543</v>
      </c>
      <c r="E278" s="92"/>
      <c r="F278" s="92" t="s">
        <v>19</v>
      </c>
      <c r="G278" s="85"/>
      <c r="H278" s="93">
        <v>43659</v>
      </c>
      <c r="I278" s="74" t="s">
        <v>1644</v>
      </c>
      <c r="J278" s="74" t="s">
        <v>1645</v>
      </c>
      <c r="K278" s="74" t="s">
        <v>1436</v>
      </c>
      <c r="L278" s="108" t="s">
        <v>1438</v>
      </c>
      <c r="M278" s="46" t="s">
        <v>544</v>
      </c>
      <c r="N278" s="8">
        <v>19919.350000000002</v>
      </c>
      <c r="O278" s="49">
        <v>19919.350000000002</v>
      </c>
      <c r="P278" s="49">
        <v>19858.38</v>
      </c>
      <c r="Q278" s="17">
        <f t="shared" si="29"/>
        <v>60.970000000001164</v>
      </c>
      <c r="R278" s="17"/>
      <c r="S278" s="92" t="s">
        <v>543</v>
      </c>
      <c r="T278" s="28">
        <f>IF(A278&lt;&gt;0,INDEX(#REF!,MATCH(A278,#REF!,0),10),0)</f>
        <v>0</v>
      </c>
      <c r="U278" s="30">
        <f>IF(A278&lt;&gt;0,INDEX(#REF!,MATCH(A278,#REF!,0),10),0)</f>
        <v>0</v>
      </c>
      <c r="V278" s="28">
        <f>IF(A278&lt;&gt;0,INDEX(#REF!,MATCH(A278,#REF!,0),8),0)</f>
        <v>0</v>
      </c>
    </row>
    <row r="279" spans="1:22" s="16" customFormat="1" ht="24.75" customHeight="1">
      <c r="C279" s="85"/>
      <c r="D279" s="85"/>
      <c r="E279" s="94" t="s">
        <v>762</v>
      </c>
      <c r="F279" s="94"/>
      <c r="G279" s="94"/>
      <c r="H279" s="95"/>
      <c r="I279" s="74"/>
      <c r="J279" s="74"/>
      <c r="K279" s="74" t="s">
        <v>1011</v>
      </c>
      <c r="L279" s="109"/>
      <c r="M279" s="15"/>
      <c r="N279" s="9">
        <f>SUBTOTAL(9,N277:N278)</f>
        <v>33716.350000000006</v>
      </c>
      <c r="O279" s="51">
        <f>SUBTOTAL(9,O277:O278)</f>
        <v>33716.350000000006</v>
      </c>
      <c r="P279" s="51">
        <f>SUBTOTAL(9,P277:P278)</f>
        <v>33655.380000000005</v>
      </c>
      <c r="S279" s="85"/>
      <c r="T279" s="28">
        <f>IF(A279&lt;&gt;0,INDEX(#REF!,MATCH(A279,#REF!,0),10),0)</f>
        <v>0</v>
      </c>
      <c r="U279" s="30">
        <f>IF(A279&lt;&gt;0,INDEX(#REF!,MATCH(A279,#REF!,0),10),0)</f>
        <v>0</v>
      </c>
      <c r="V279" s="28">
        <f>IF(A279&lt;&gt;0,INDEX(#REF!,MATCH(A279,#REF!,0),8),0)</f>
        <v>0</v>
      </c>
    </row>
    <row r="280" spans="1:22" s="16" customFormat="1">
      <c r="A280" s="14" t="s">
        <v>545</v>
      </c>
      <c r="B280" s="43" t="s">
        <v>546</v>
      </c>
      <c r="C280" s="91" t="s">
        <v>15</v>
      </c>
      <c r="D280" s="92" t="s">
        <v>547</v>
      </c>
      <c r="E280" s="92"/>
      <c r="F280" s="92" t="s">
        <v>19</v>
      </c>
      <c r="G280" s="85"/>
      <c r="H280" s="93">
        <v>43735</v>
      </c>
      <c r="I280" s="74" t="s">
        <v>916</v>
      </c>
      <c r="J280" s="74" t="s">
        <v>1646</v>
      </c>
      <c r="K280" s="74" t="s">
        <v>1161</v>
      </c>
      <c r="L280" s="108" t="s">
        <v>1439</v>
      </c>
      <c r="M280" s="46" t="s">
        <v>548</v>
      </c>
      <c r="N280" s="8">
        <v>7128.45</v>
      </c>
      <c r="O280" s="49">
        <v>7128.45</v>
      </c>
      <c r="P280" s="49">
        <v>7128.45</v>
      </c>
      <c r="Q280" s="17">
        <f t="shared" ref="Q280:Q281" si="30">O280-P280</f>
        <v>0</v>
      </c>
      <c r="R280" s="17"/>
      <c r="S280" s="92" t="s">
        <v>547</v>
      </c>
      <c r="T280" s="28" t="e">
        <f>IF(A280&lt;&gt;0,INDEX(#REF!,MATCH(A280,#REF!,0),10),0)</f>
        <v>#REF!</v>
      </c>
      <c r="U280" s="30" t="e">
        <f>IF(A280&lt;&gt;0,INDEX(#REF!,MATCH(A280,#REF!,0),10),0)</f>
        <v>#REF!</v>
      </c>
      <c r="V280" s="28" t="e">
        <f>IF(A280&lt;&gt;0,INDEX(#REF!,MATCH(A280,#REF!,0),8),0)</f>
        <v>#REF!</v>
      </c>
    </row>
    <row r="281" spans="1:22" s="16" customFormat="1">
      <c r="C281" s="91" t="s">
        <v>15</v>
      </c>
      <c r="D281" s="92" t="s">
        <v>549</v>
      </c>
      <c r="E281" s="92"/>
      <c r="F281" s="92" t="s">
        <v>19</v>
      </c>
      <c r="G281" s="85"/>
      <c r="H281" s="93">
        <v>43741</v>
      </c>
      <c r="I281" s="74" t="s">
        <v>999</v>
      </c>
      <c r="J281" s="74" t="s">
        <v>1647</v>
      </c>
      <c r="K281" s="74" t="s">
        <v>1162</v>
      </c>
      <c r="L281" s="108" t="s">
        <v>1329</v>
      </c>
      <c r="M281" s="46" t="s">
        <v>550</v>
      </c>
      <c r="N281" s="8">
        <v>19315.8</v>
      </c>
      <c r="O281" s="49">
        <v>19315.8</v>
      </c>
      <c r="P281" s="49">
        <v>19315.8</v>
      </c>
      <c r="Q281" s="17">
        <f t="shared" si="30"/>
        <v>0</v>
      </c>
      <c r="R281" s="17"/>
      <c r="S281" s="92" t="s">
        <v>549</v>
      </c>
      <c r="T281" s="28">
        <f>IF(A281&lt;&gt;0,INDEX(#REF!,MATCH(A281,#REF!,0),10),0)</f>
        <v>0</v>
      </c>
      <c r="U281" s="30">
        <f>IF(A281&lt;&gt;0,INDEX(#REF!,MATCH(A281,#REF!,0),10),0)</f>
        <v>0</v>
      </c>
      <c r="V281" s="28">
        <f>IF(A281&lt;&gt;0,INDEX(#REF!,MATCH(A281,#REF!,0),8),0)</f>
        <v>0</v>
      </c>
    </row>
    <row r="282" spans="1:22" s="16" customFormat="1" ht="24.75" customHeight="1">
      <c r="C282" s="85"/>
      <c r="D282" s="85"/>
      <c r="E282" s="94" t="s">
        <v>763</v>
      </c>
      <c r="F282" s="94"/>
      <c r="G282" s="94"/>
      <c r="H282" s="95"/>
      <c r="I282" s="74"/>
      <c r="J282" s="74"/>
      <c r="K282" s="74" t="s">
        <v>1011</v>
      </c>
      <c r="L282" s="109"/>
      <c r="M282" s="15"/>
      <c r="N282" s="9">
        <f>SUBTOTAL(9,N280:N281)</f>
        <v>26444.25</v>
      </c>
      <c r="O282" s="51">
        <f>SUBTOTAL(9,O280:O281)</f>
        <v>26444.25</v>
      </c>
      <c r="P282" s="51">
        <f>SUBTOTAL(9,P280:P281)</f>
        <v>26444.25</v>
      </c>
      <c r="S282" s="85"/>
      <c r="T282" s="28">
        <f>IF(A282&lt;&gt;0,INDEX(#REF!,MATCH(A282,#REF!,0),10),0)</f>
        <v>0</v>
      </c>
      <c r="U282" s="30">
        <f>IF(A282&lt;&gt;0,INDEX(#REF!,MATCH(A282,#REF!,0),10),0)</f>
        <v>0</v>
      </c>
      <c r="V282" s="28">
        <f>IF(A282&lt;&gt;0,INDEX(#REF!,MATCH(A282,#REF!,0),8),0)</f>
        <v>0</v>
      </c>
    </row>
    <row r="283" spans="1:22" s="16" customFormat="1">
      <c r="A283" s="14" t="s">
        <v>551</v>
      </c>
      <c r="B283" s="43" t="s">
        <v>552</v>
      </c>
      <c r="C283" s="91" t="s">
        <v>15</v>
      </c>
      <c r="D283" s="92" t="s">
        <v>553</v>
      </c>
      <c r="E283" s="92"/>
      <c r="F283" s="92" t="s">
        <v>19</v>
      </c>
      <c r="G283" s="85"/>
      <c r="H283" s="93">
        <v>43510</v>
      </c>
      <c r="I283" s="74" t="s">
        <v>917</v>
      </c>
      <c r="J283" s="74" t="s">
        <v>1648</v>
      </c>
      <c r="K283" s="74" t="s">
        <v>1163</v>
      </c>
      <c r="L283" s="108" t="s">
        <v>1330</v>
      </c>
      <c r="M283" s="18" t="s">
        <v>554</v>
      </c>
      <c r="N283" s="8">
        <v>34255.65</v>
      </c>
      <c r="O283" s="49">
        <v>34255.65</v>
      </c>
      <c r="P283" s="49">
        <v>34255.65</v>
      </c>
      <c r="Q283" s="17">
        <f t="shared" ref="Q283" si="31">O283-P283</f>
        <v>0</v>
      </c>
      <c r="R283" s="17"/>
      <c r="S283" s="92" t="s">
        <v>553</v>
      </c>
      <c r="T283" s="28" t="e">
        <f>IF(A283&lt;&gt;0,INDEX(#REF!,MATCH(A283,#REF!,0),10),0)</f>
        <v>#REF!</v>
      </c>
      <c r="U283" s="30" t="e">
        <f>IF(A283&lt;&gt;0,INDEX(#REF!,MATCH(A283,#REF!,0),10),0)</f>
        <v>#REF!</v>
      </c>
      <c r="V283" s="28" t="e">
        <f>IF(A283&lt;&gt;0,INDEX(#REF!,MATCH(A283,#REF!,0),8),0)</f>
        <v>#REF!</v>
      </c>
    </row>
    <row r="284" spans="1:22" s="16" customFormat="1" ht="24.75" customHeight="1">
      <c r="C284" s="85"/>
      <c r="D284" s="85"/>
      <c r="E284" s="94" t="s">
        <v>764</v>
      </c>
      <c r="F284" s="94"/>
      <c r="G284" s="94"/>
      <c r="H284" s="95"/>
      <c r="I284" s="74"/>
      <c r="J284" s="74"/>
      <c r="K284" s="74" t="s">
        <v>1011</v>
      </c>
      <c r="L284" s="109"/>
      <c r="M284" s="15"/>
      <c r="N284" s="9">
        <f>SUBTOTAL(9,N283)</f>
        <v>34255.65</v>
      </c>
      <c r="O284" s="51">
        <f>SUBTOTAL(9,O283)</f>
        <v>34255.65</v>
      </c>
      <c r="P284" s="51">
        <f>SUBTOTAL(9,P283)</f>
        <v>34255.65</v>
      </c>
      <c r="S284" s="85"/>
      <c r="T284" s="28">
        <f>IF(A284&lt;&gt;0,INDEX(#REF!,MATCH(A284,#REF!,0),10),0)</f>
        <v>0</v>
      </c>
      <c r="U284" s="30">
        <f>IF(A284&lt;&gt;0,INDEX(#REF!,MATCH(A284,#REF!,0),10),0)</f>
        <v>0</v>
      </c>
      <c r="V284" s="28">
        <f>IF(A284&lt;&gt;0,INDEX(#REF!,MATCH(A284,#REF!,0),8),0)</f>
        <v>0</v>
      </c>
    </row>
    <row r="285" spans="1:22" s="16" customFormat="1" ht="15">
      <c r="A285" s="14" t="s">
        <v>555</v>
      </c>
      <c r="B285" s="18" t="s">
        <v>556</v>
      </c>
      <c r="C285" s="91" t="s">
        <v>15</v>
      </c>
      <c r="D285" s="92" t="s">
        <v>557</v>
      </c>
      <c r="E285" s="92"/>
      <c r="F285" s="92" t="s">
        <v>17</v>
      </c>
      <c r="G285" s="85"/>
      <c r="H285" s="93">
        <v>43472</v>
      </c>
      <c r="I285" s="74" t="s">
        <v>918</v>
      </c>
      <c r="J285" s="74" t="s">
        <v>1649</v>
      </c>
      <c r="K285" s="74" t="s">
        <v>1164</v>
      </c>
      <c r="L285" s="108" t="s">
        <v>1468</v>
      </c>
      <c r="M285" s="18" t="s">
        <v>558</v>
      </c>
      <c r="N285" s="8">
        <v>42540.75</v>
      </c>
      <c r="O285" s="49">
        <v>42540.75</v>
      </c>
      <c r="P285" s="49">
        <v>40793.53</v>
      </c>
      <c r="Q285" s="115">
        <f t="shared" ref="Q285" si="32">O285-P285</f>
        <v>1747.2200000000012</v>
      </c>
      <c r="R285" s="119"/>
      <c r="S285" s="92" t="s">
        <v>557</v>
      </c>
      <c r="T285" s="28" t="e">
        <f>IF(A285&lt;&gt;0,INDEX(#REF!,MATCH(A285,#REF!,0),10),0)</f>
        <v>#REF!</v>
      </c>
      <c r="U285" s="30" t="e">
        <f>IF(A285&lt;&gt;0,INDEX(#REF!,MATCH(A285,#REF!,0),10),0)</f>
        <v>#REF!</v>
      </c>
      <c r="V285" s="28" t="e">
        <f>IF(A285&lt;&gt;0,INDEX(#REF!,MATCH(A285,#REF!,0),8),0)</f>
        <v>#REF!</v>
      </c>
    </row>
    <row r="286" spans="1:22" s="16" customFormat="1" ht="24.75" customHeight="1">
      <c r="C286" s="85"/>
      <c r="D286" s="85"/>
      <c r="E286" s="94" t="s">
        <v>765</v>
      </c>
      <c r="F286" s="94"/>
      <c r="G286" s="94"/>
      <c r="H286" s="95"/>
      <c r="I286" s="74"/>
      <c r="J286" s="74"/>
      <c r="K286" s="74" t="s">
        <v>1011</v>
      </c>
      <c r="L286" s="109"/>
      <c r="M286" s="15"/>
      <c r="N286" s="9">
        <f>SUBTOTAL(9,N285)</f>
        <v>42540.75</v>
      </c>
      <c r="O286" s="51">
        <f>SUBTOTAL(9,O285)</f>
        <v>42540.75</v>
      </c>
      <c r="P286" s="51">
        <f>SUBTOTAL(9,P285)</f>
        <v>40793.53</v>
      </c>
      <c r="S286" s="85"/>
      <c r="T286" s="28">
        <f>IF(A286&lt;&gt;0,INDEX(#REF!,MATCH(A286,#REF!,0),10),0)</f>
        <v>0</v>
      </c>
      <c r="U286" s="30">
        <f>IF(A286&lt;&gt;0,INDEX(#REF!,MATCH(A286,#REF!,0),10),0)</f>
        <v>0</v>
      </c>
      <c r="V286" s="28">
        <f>IF(A286&lt;&gt;0,INDEX(#REF!,MATCH(A286,#REF!,0),8),0)</f>
        <v>0</v>
      </c>
    </row>
    <row r="287" spans="1:22" s="16" customFormat="1" ht="15">
      <c r="A287" s="14" t="s">
        <v>559</v>
      </c>
      <c r="B287" s="43" t="s">
        <v>560</v>
      </c>
      <c r="C287" s="91" t="s">
        <v>15</v>
      </c>
      <c r="D287" s="92" t="s">
        <v>561</v>
      </c>
      <c r="E287" s="92"/>
      <c r="F287" s="92" t="s">
        <v>17</v>
      </c>
      <c r="G287" s="85"/>
      <c r="H287" s="93">
        <v>43472</v>
      </c>
      <c r="I287" s="74" t="s">
        <v>1000</v>
      </c>
      <c r="J287" s="74" t="s">
        <v>1650</v>
      </c>
      <c r="K287" s="74" t="s">
        <v>1165</v>
      </c>
      <c r="L287" s="108" t="s">
        <v>1331</v>
      </c>
      <c r="M287" s="53" t="s">
        <v>562</v>
      </c>
      <c r="N287" s="8">
        <v>2840767.63</v>
      </c>
      <c r="O287" s="49">
        <v>2840767.63</v>
      </c>
      <c r="P287" s="49">
        <v>1496715</v>
      </c>
      <c r="Q287" s="115">
        <f t="shared" ref="Q287:Q290" si="33">O287-P287</f>
        <v>1344052.63</v>
      </c>
      <c r="R287" s="119"/>
      <c r="S287" s="92" t="s">
        <v>561</v>
      </c>
      <c r="T287" s="28" t="e">
        <f>IF(A287&lt;&gt;0,INDEX(#REF!,MATCH(A287,#REF!,0),10),0)</f>
        <v>#REF!</v>
      </c>
      <c r="U287" s="30" t="e">
        <f>IF(A287&lt;&gt;0,INDEX(#REF!,MATCH(A287,#REF!,0),10),0)</f>
        <v>#REF!</v>
      </c>
      <c r="V287" s="28" t="e">
        <f>IF(A287&lt;&gt;0,INDEX(#REF!,MATCH(A287,#REF!,0),8),0)</f>
        <v>#REF!</v>
      </c>
    </row>
    <row r="288" spans="1:22" s="16" customFormat="1">
      <c r="C288" s="91" t="s">
        <v>15</v>
      </c>
      <c r="D288" s="92" t="s">
        <v>563</v>
      </c>
      <c r="E288" s="92"/>
      <c r="F288" s="92" t="s">
        <v>19</v>
      </c>
      <c r="G288" s="85"/>
      <c r="H288" s="93">
        <v>43472</v>
      </c>
      <c r="I288" s="74" t="s">
        <v>1001</v>
      </c>
      <c r="J288" s="74" t="s">
        <v>1651</v>
      </c>
      <c r="K288" s="74" t="s">
        <v>1166</v>
      </c>
      <c r="L288" s="108" t="s">
        <v>1332</v>
      </c>
      <c r="M288" s="53" t="s">
        <v>564</v>
      </c>
      <c r="N288" s="8">
        <v>832611.01</v>
      </c>
      <c r="O288" s="49">
        <v>832611.01</v>
      </c>
      <c r="P288" s="49">
        <v>832611</v>
      </c>
      <c r="Q288" s="17">
        <f t="shared" si="33"/>
        <v>1.0000000009313226E-2</v>
      </c>
      <c r="R288" s="17"/>
      <c r="S288" s="92" t="s">
        <v>563</v>
      </c>
      <c r="T288" s="28">
        <f>IF(A288&lt;&gt;0,INDEX(#REF!,MATCH(A288,#REF!,0),10),0)</f>
        <v>0</v>
      </c>
      <c r="U288" s="30">
        <f>IF(A288&lt;&gt;0,INDEX(#REF!,MATCH(A288,#REF!,0),10),0)</f>
        <v>0</v>
      </c>
      <c r="V288" s="28">
        <f>IF(A288&lt;&gt;0,INDEX(#REF!,MATCH(A288,#REF!,0),8),0)</f>
        <v>0</v>
      </c>
    </row>
    <row r="289" spans="1:22" s="16" customFormat="1" ht="15">
      <c r="C289" s="91" t="s">
        <v>15</v>
      </c>
      <c r="D289" s="92" t="s">
        <v>565</v>
      </c>
      <c r="E289" s="92"/>
      <c r="F289" s="92" t="s">
        <v>17</v>
      </c>
      <c r="G289" s="85"/>
      <c r="H289" s="93">
        <v>43487</v>
      </c>
      <c r="I289" s="74" t="s">
        <v>920</v>
      </c>
      <c r="J289" s="74" t="s">
        <v>1652</v>
      </c>
      <c r="K289" s="74" t="s">
        <v>1167</v>
      </c>
      <c r="L289" s="108" t="s">
        <v>1333</v>
      </c>
      <c r="M289" s="53" t="s">
        <v>566</v>
      </c>
      <c r="N289" s="8">
        <v>5691.26</v>
      </c>
      <c r="O289" s="49">
        <v>5691.26</v>
      </c>
      <c r="P289" s="49">
        <v>0</v>
      </c>
      <c r="Q289" s="115">
        <f t="shared" si="33"/>
        <v>5691.26</v>
      </c>
      <c r="R289" s="120"/>
      <c r="S289" s="92" t="s">
        <v>565</v>
      </c>
      <c r="T289" s="28">
        <f>IF(A289&lt;&gt;0,INDEX(#REF!,MATCH(A289,#REF!,0),10),0)</f>
        <v>0</v>
      </c>
      <c r="U289" s="30">
        <f>IF(A289&lt;&gt;0,INDEX(#REF!,MATCH(A289,#REF!,0),10),0)</f>
        <v>0</v>
      </c>
      <c r="V289" s="28">
        <f>IF(A289&lt;&gt;0,INDEX(#REF!,MATCH(A289,#REF!,0),8),0)</f>
        <v>0</v>
      </c>
    </row>
    <row r="290" spans="1:22" s="16" customFormat="1">
      <c r="C290" s="91" t="s">
        <v>15</v>
      </c>
      <c r="D290" s="92" t="s">
        <v>567</v>
      </c>
      <c r="E290" s="92"/>
      <c r="F290" s="92" t="s">
        <v>19</v>
      </c>
      <c r="G290" s="85"/>
      <c r="H290" s="93">
        <v>43746</v>
      </c>
      <c r="I290" s="74" t="s">
        <v>919</v>
      </c>
      <c r="J290" s="74" t="s">
        <v>1653</v>
      </c>
      <c r="K290" s="74" t="s">
        <v>1168</v>
      </c>
      <c r="L290" s="108" t="s">
        <v>1334</v>
      </c>
      <c r="M290" s="18" t="s">
        <v>568</v>
      </c>
      <c r="N290" s="8">
        <v>5743.09</v>
      </c>
      <c r="O290" s="49">
        <v>5743.09</v>
      </c>
      <c r="P290" s="49">
        <v>5743.09</v>
      </c>
      <c r="Q290" s="17">
        <f t="shared" si="33"/>
        <v>0</v>
      </c>
      <c r="R290" s="17"/>
      <c r="S290" s="92" t="s">
        <v>567</v>
      </c>
      <c r="T290" s="28">
        <f>IF(A290&lt;&gt;0,INDEX(#REF!,MATCH(A290,#REF!,0),10),0)</f>
        <v>0</v>
      </c>
      <c r="U290" s="30">
        <f>IF(A290&lt;&gt;0,INDEX(#REF!,MATCH(A290,#REF!,0),10),0)</f>
        <v>0</v>
      </c>
      <c r="V290" s="28">
        <f>IF(A290&lt;&gt;0,INDEX(#REF!,MATCH(A290,#REF!,0),8),0)</f>
        <v>0</v>
      </c>
    </row>
    <row r="291" spans="1:22" s="16" customFormat="1" ht="24.75" customHeight="1">
      <c r="C291" s="85"/>
      <c r="D291" s="85"/>
      <c r="E291" s="94" t="s">
        <v>766</v>
      </c>
      <c r="F291" s="94"/>
      <c r="G291" s="94"/>
      <c r="H291" s="95"/>
      <c r="I291" s="74"/>
      <c r="J291" s="74"/>
      <c r="K291" s="74" t="s">
        <v>1011</v>
      </c>
      <c r="L291" s="109"/>
      <c r="M291" s="15"/>
      <c r="N291" s="9">
        <f>SUBTOTAL(9,N287:N290)</f>
        <v>3684812.9899999993</v>
      </c>
      <c r="O291" s="51">
        <f>SUBTOTAL(9,O287:O290)</f>
        <v>3684812.9899999993</v>
      </c>
      <c r="P291" s="51">
        <f>SUBTOTAL(9,P287:P290)</f>
        <v>2335069.09</v>
      </c>
      <c r="S291" s="85"/>
      <c r="T291" s="28">
        <f>IF(A291&lt;&gt;0,INDEX(#REF!,MATCH(A291,#REF!,0),10),0)</f>
        <v>0</v>
      </c>
      <c r="U291" s="30">
        <f>IF(A291&lt;&gt;0,INDEX(#REF!,MATCH(A291,#REF!,0),10),0)</f>
        <v>0</v>
      </c>
      <c r="V291" s="28">
        <f>IF(A291&lt;&gt;0,INDEX(#REF!,MATCH(A291,#REF!,0),8),0)</f>
        <v>0</v>
      </c>
    </row>
    <row r="292" spans="1:22" s="16" customFormat="1">
      <c r="A292" s="14" t="s">
        <v>569</v>
      </c>
      <c r="B292" s="43" t="s">
        <v>570</v>
      </c>
      <c r="C292" s="91" t="s">
        <v>15</v>
      </c>
      <c r="D292" s="92" t="s">
        <v>571</v>
      </c>
      <c r="E292" s="92"/>
      <c r="F292" s="92" t="s">
        <v>19</v>
      </c>
      <c r="G292" s="85"/>
      <c r="H292" s="93">
        <v>43515</v>
      </c>
      <c r="I292" s="74" t="s">
        <v>1236</v>
      </c>
      <c r="J292" s="74" t="s">
        <v>815</v>
      </c>
      <c r="K292" s="74" t="s">
        <v>1224</v>
      </c>
      <c r="L292" s="108" t="s">
        <v>1440</v>
      </c>
      <c r="M292" s="58" t="s">
        <v>572</v>
      </c>
      <c r="N292" s="8">
        <v>26731.690000000002</v>
      </c>
      <c r="O292" s="49">
        <v>26731.690000000002</v>
      </c>
      <c r="P292" s="49">
        <v>26731.690000000002</v>
      </c>
      <c r="Q292" s="17">
        <f t="shared" ref="Q292:Q294" si="34">O292-P292</f>
        <v>0</v>
      </c>
      <c r="R292" s="17"/>
      <c r="S292" s="92" t="s">
        <v>571</v>
      </c>
      <c r="T292" s="28" t="e">
        <f>IF(A292&lt;&gt;0,INDEX(#REF!,MATCH(A292,#REF!,0),10),0)</f>
        <v>#REF!</v>
      </c>
      <c r="U292" s="30" t="e">
        <f>IF(A292&lt;&gt;0,INDEX(#REF!,MATCH(A292,#REF!,0),10),0)</f>
        <v>#REF!</v>
      </c>
      <c r="V292" s="28" t="e">
        <f>IF(A292&lt;&gt;0,INDEX(#REF!,MATCH(A292,#REF!,0),8),0)</f>
        <v>#REF!</v>
      </c>
    </row>
    <row r="293" spans="1:22" s="16" customFormat="1">
      <c r="C293" s="91" t="s">
        <v>15</v>
      </c>
      <c r="D293" s="92" t="s">
        <v>573</v>
      </c>
      <c r="E293" s="92"/>
      <c r="F293" s="92" t="s">
        <v>17</v>
      </c>
      <c r="G293" s="85"/>
      <c r="H293" s="93">
        <v>43528</v>
      </c>
      <c r="I293" s="74" t="s">
        <v>1237</v>
      </c>
      <c r="J293" s="74" t="s">
        <v>1654</v>
      </c>
      <c r="K293" s="74" t="s">
        <v>1225</v>
      </c>
      <c r="L293" s="108" t="s">
        <v>1441</v>
      </c>
      <c r="M293" s="53" t="s">
        <v>574</v>
      </c>
      <c r="N293" s="8">
        <v>9437.27</v>
      </c>
      <c r="O293" s="49">
        <v>9437.27</v>
      </c>
      <c r="P293" s="49">
        <v>0</v>
      </c>
      <c r="Q293" s="17">
        <f t="shared" si="34"/>
        <v>9437.27</v>
      </c>
      <c r="R293" s="119" t="s">
        <v>1689</v>
      </c>
      <c r="S293" s="92" t="s">
        <v>573</v>
      </c>
      <c r="T293" s="28">
        <f>IF(A293&lt;&gt;0,INDEX(#REF!,MATCH(A293,#REF!,0),10),0)</f>
        <v>0</v>
      </c>
      <c r="U293" s="30">
        <f>IF(A293&lt;&gt;0,INDEX(#REF!,MATCH(A293,#REF!,0),10),0)</f>
        <v>0</v>
      </c>
      <c r="V293" s="28">
        <f>IF(A293&lt;&gt;0,INDEX(#REF!,MATCH(A293,#REF!,0),8),0)</f>
        <v>0</v>
      </c>
    </row>
    <row r="294" spans="1:22" s="16" customFormat="1">
      <c r="C294" s="91" t="s">
        <v>15</v>
      </c>
      <c r="D294" s="92">
        <v>115687</v>
      </c>
      <c r="E294" s="92"/>
      <c r="F294" s="92" t="s">
        <v>17</v>
      </c>
      <c r="G294" s="85"/>
      <c r="H294" s="93">
        <v>43629</v>
      </c>
      <c r="I294" s="74" t="s">
        <v>921</v>
      </c>
      <c r="J294" s="74" t="s">
        <v>1655</v>
      </c>
      <c r="K294" s="74" t="s">
        <v>1169</v>
      </c>
      <c r="L294" s="108" t="s">
        <v>1335</v>
      </c>
      <c r="M294" s="53" t="s">
        <v>576</v>
      </c>
      <c r="N294" s="8">
        <v>2792.7400000000002</v>
      </c>
      <c r="O294" s="49">
        <v>2792.7400000000002</v>
      </c>
      <c r="P294" s="49">
        <v>698.18000000000006</v>
      </c>
      <c r="Q294" s="17">
        <f t="shared" si="34"/>
        <v>2094.5600000000004</v>
      </c>
      <c r="R294" s="119" t="s">
        <v>1689</v>
      </c>
      <c r="S294" s="92">
        <v>115687</v>
      </c>
      <c r="T294" s="28">
        <f>IF(A294&lt;&gt;0,INDEX(#REF!,MATCH(A294,#REF!,0),10),0)</f>
        <v>0</v>
      </c>
      <c r="U294" s="30">
        <f>IF(A294&lt;&gt;0,INDEX(#REF!,MATCH(A294,#REF!,0),10),0)</f>
        <v>0</v>
      </c>
      <c r="V294" s="28">
        <f>IF(A294&lt;&gt;0,INDEX(#REF!,MATCH(A294,#REF!,0),8),0)</f>
        <v>0</v>
      </c>
    </row>
    <row r="295" spans="1:22" s="16" customFormat="1" ht="24.75" customHeight="1">
      <c r="C295" s="85"/>
      <c r="D295" s="85"/>
      <c r="E295" s="94" t="s">
        <v>767</v>
      </c>
      <c r="F295" s="94"/>
      <c r="G295" s="94"/>
      <c r="H295" s="95"/>
      <c r="I295" s="74"/>
      <c r="J295" s="74"/>
      <c r="K295" s="74" t="s">
        <v>1011</v>
      </c>
      <c r="L295" s="109"/>
      <c r="M295" s="15"/>
      <c r="N295" s="9">
        <f>SUBTOTAL(9,N292:N294)</f>
        <v>38961.700000000004</v>
      </c>
      <c r="O295" s="51">
        <f>SUBTOTAL(9,O292:O294)</f>
        <v>38961.700000000004</v>
      </c>
      <c r="P295" s="51">
        <f>SUBTOTAL(9,P292:P294)</f>
        <v>27429.870000000003</v>
      </c>
      <c r="S295" s="85"/>
      <c r="T295" s="28">
        <f>IF(A295&lt;&gt;0,INDEX(#REF!,MATCH(A295,#REF!,0),10),0)</f>
        <v>0</v>
      </c>
      <c r="U295" s="30">
        <f>IF(A295&lt;&gt;0,INDEX(#REF!,MATCH(A295,#REF!,0),10),0)</f>
        <v>0</v>
      </c>
      <c r="V295" s="28">
        <f>IF(A295&lt;&gt;0,INDEX(#REF!,MATCH(A295,#REF!,0),8),0)</f>
        <v>0</v>
      </c>
    </row>
    <row r="296" spans="1:22" s="16" customFormat="1">
      <c r="A296" s="14" t="s">
        <v>577</v>
      </c>
      <c r="B296" s="43" t="s">
        <v>578</v>
      </c>
      <c r="C296" s="91" t="s">
        <v>15</v>
      </c>
      <c r="D296" s="92" t="s">
        <v>579</v>
      </c>
      <c r="E296" s="92"/>
      <c r="F296" s="92" t="s">
        <v>17</v>
      </c>
      <c r="G296" s="85"/>
      <c r="H296" s="93">
        <v>43599</v>
      </c>
      <c r="I296" s="74" t="s">
        <v>1238</v>
      </c>
      <c r="J296" s="74" t="s">
        <v>1656</v>
      </c>
      <c r="K296" s="74" t="s">
        <v>1226</v>
      </c>
      <c r="L296" s="108" t="s">
        <v>1336</v>
      </c>
      <c r="M296" s="53" t="s">
        <v>580</v>
      </c>
      <c r="N296" s="8">
        <v>1043872.97</v>
      </c>
      <c r="O296" s="49">
        <v>1043872.97</v>
      </c>
      <c r="P296" s="49">
        <v>654814.70000000007</v>
      </c>
      <c r="Q296" s="17">
        <f t="shared" ref="Q296:Q298" si="35">O296-P296</f>
        <v>389058.2699999999</v>
      </c>
      <c r="R296" s="119" t="s">
        <v>1689</v>
      </c>
      <c r="S296" s="92" t="s">
        <v>579</v>
      </c>
      <c r="T296" s="28" t="e">
        <f>IF(A296&lt;&gt;0,INDEX(#REF!,MATCH(A296,#REF!,0),10),0)</f>
        <v>#REF!</v>
      </c>
      <c r="U296" s="30" t="e">
        <f>IF(A296&lt;&gt;0,INDEX(#REF!,MATCH(A296,#REF!,0),10),0)</f>
        <v>#REF!</v>
      </c>
      <c r="V296" s="28" t="e">
        <f>IF(A296&lt;&gt;0,INDEX(#REF!,MATCH(A296,#REF!,0),8),0)</f>
        <v>#REF!</v>
      </c>
    </row>
    <row r="297" spans="1:22" s="16" customFormat="1">
      <c r="C297" s="91" t="s">
        <v>15</v>
      </c>
      <c r="D297" s="92" t="s">
        <v>581</v>
      </c>
      <c r="E297" s="92"/>
      <c r="F297" s="92" t="s">
        <v>19</v>
      </c>
      <c r="G297" s="85"/>
      <c r="H297" s="93">
        <v>43720</v>
      </c>
      <c r="I297" s="74" t="s">
        <v>922</v>
      </c>
      <c r="J297" s="74" t="s">
        <v>1657</v>
      </c>
      <c r="K297" s="74" t="s">
        <v>1170</v>
      </c>
      <c r="L297" s="108" t="s">
        <v>1337</v>
      </c>
      <c r="M297" s="53" t="s">
        <v>582</v>
      </c>
      <c r="N297" s="8">
        <v>3202.05</v>
      </c>
      <c r="O297" s="49">
        <v>3202.05</v>
      </c>
      <c r="P297" s="49">
        <v>3202.05</v>
      </c>
      <c r="Q297" s="17">
        <f t="shared" si="35"/>
        <v>0</v>
      </c>
      <c r="R297" s="17"/>
      <c r="S297" s="92" t="s">
        <v>581</v>
      </c>
      <c r="T297" s="28">
        <f>IF(A297&lt;&gt;0,INDEX(#REF!,MATCH(A297,#REF!,0),10),0)</f>
        <v>0</v>
      </c>
      <c r="U297" s="30">
        <f>IF(A297&lt;&gt;0,INDEX(#REF!,MATCH(A297,#REF!,0),10),0)</f>
        <v>0</v>
      </c>
      <c r="V297" s="28">
        <f>IF(A297&lt;&gt;0,INDEX(#REF!,MATCH(A297,#REF!,0),8),0)</f>
        <v>0</v>
      </c>
    </row>
    <row r="298" spans="1:22" s="16" customFormat="1" ht="15">
      <c r="C298" s="91" t="s">
        <v>15</v>
      </c>
      <c r="D298" s="92" t="s">
        <v>583</v>
      </c>
      <c r="E298" s="92"/>
      <c r="F298" s="92" t="s">
        <v>17</v>
      </c>
      <c r="G298" s="85"/>
      <c r="H298" s="93">
        <v>43760</v>
      </c>
      <c r="I298" s="74" t="s">
        <v>923</v>
      </c>
      <c r="J298" s="74" t="s">
        <v>1658</v>
      </c>
      <c r="K298" s="74" t="s">
        <v>1171</v>
      </c>
      <c r="L298" s="108" t="s">
        <v>1338</v>
      </c>
      <c r="M298" s="54" t="s">
        <v>584</v>
      </c>
      <c r="N298" s="8">
        <v>2747.9</v>
      </c>
      <c r="O298" s="49">
        <v>2747.9</v>
      </c>
      <c r="P298" s="49">
        <v>0</v>
      </c>
      <c r="Q298" s="115">
        <f t="shared" si="35"/>
        <v>2747.9</v>
      </c>
      <c r="R298" s="120"/>
      <c r="S298" s="92" t="s">
        <v>583</v>
      </c>
      <c r="T298" s="28">
        <f>IF(A298&lt;&gt;0,INDEX(#REF!,MATCH(A298,#REF!,0),10),0)</f>
        <v>0</v>
      </c>
      <c r="U298" s="30">
        <f>IF(A298&lt;&gt;0,INDEX(#REF!,MATCH(A298,#REF!,0),10),0)</f>
        <v>0</v>
      </c>
      <c r="V298" s="28">
        <f>IF(A298&lt;&gt;0,INDEX(#REF!,MATCH(A298,#REF!,0),8),0)</f>
        <v>0</v>
      </c>
    </row>
    <row r="299" spans="1:22" s="16" customFormat="1" ht="24.75" customHeight="1">
      <c r="C299" s="85"/>
      <c r="D299" s="85"/>
      <c r="E299" s="94" t="s">
        <v>768</v>
      </c>
      <c r="F299" s="94"/>
      <c r="G299" s="94"/>
      <c r="H299" s="95"/>
      <c r="I299" s="74"/>
      <c r="J299" s="74"/>
      <c r="K299" s="74" t="s">
        <v>1011</v>
      </c>
      <c r="L299" s="109"/>
      <c r="M299" s="15"/>
      <c r="N299" s="9">
        <f>SUBTOTAL(9,N296:N298)</f>
        <v>1049822.92</v>
      </c>
      <c r="O299" s="51">
        <f>SUBTOTAL(9,O296:O298)</f>
        <v>1049822.92</v>
      </c>
      <c r="P299" s="51">
        <f>SUBTOTAL(9,P296:P298)</f>
        <v>658016.75000000012</v>
      </c>
      <c r="S299" s="85"/>
      <c r="T299" s="28">
        <f>IF(A299&lt;&gt;0,INDEX(#REF!,MATCH(A299,#REF!,0),10),0)</f>
        <v>0</v>
      </c>
      <c r="U299" s="30">
        <f>IF(A299&lt;&gt;0,INDEX(#REF!,MATCH(A299,#REF!,0),10),0)</f>
        <v>0</v>
      </c>
      <c r="V299" s="28">
        <f>IF(A299&lt;&gt;0,INDEX(#REF!,MATCH(A299,#REF!,0),8),0)</f>
        <v>0</v>
      </c>
    </row>
    <row r="300" spans="1:22" s="16" customFormat="1">
      <c r="A300" s="14" t="s">
        <v>585</v>
      </c>
      <c r="B300" s="43" t="s">
        <v>586</v>
      </c>
      <c r="C300" s="91" t="s">
        <v>20</v>
      </c>
      <c r="D300" s="92" t="s">
        <v>587</v>
      </c>
      <c r="E300" s="92"/>
      <c r="F300" s="85"/>
      <c r="G300" s="85"/>
      <c r="H300" s="93">
        <v>43523</v>
      </c>
      <c r="I300" s="74" t="s">
        <v>1239</v>
      </c>
      <c r="J300" s="74" t="s">
        <v>1659</v>
      </c>
      <c r="K300" s="74" t="s">
        <v>1227</v>
      </c>
      <c r="L300" s="108" t="s">
        <v>1339</v>
      </c>
      <c r="M300" s="53" t="s">
        <v>588</v>
      </c>
      <c r="N300" s="8">
        <v>10922.630000000001</v>
      </c>
      <c r="O300" s="49">
        <v>10922.630000000001</v>
      </c>
      <c r="P300" s="49">
        <v>10922.630000000001</v>
      </c>
      <c r="Q300" s="17">
        <f t="shared" ref="Q300:Q301" si="36">O300-P300</f>
        <v>0</v>
      </c>
      <c r="R300" s="17"/>
      <c r="S300" s="92" t="s">
        <v>587</v>
      </c>
      <c r="T300" s="28" t="e">
        <f>IF(A300&lt;&gt;0,INDEX(#REF!,MATCH(A300,#REF!,0),10),0)</f>
        <v>#REF!</v>
      </c>
      <c r="U300" s="30" t="e">
        <f>IF(A300&lt;&gt;0,INDEX(#REF!,MATCH(A300,#REF!,0),10),0)</f>
        <v>#REF!</v>
      </c>
      <c r="V300" s="28" t="e">
        <f>IF(A300&lt;&gt;0,INDEX(#REF!,MATCH(A300,#REF!,0),8),0)</f>
        <v>#REF!</v>
      </c>
    </row>
    <row r="301" spans="1:22" s="16" customFormat="1">
      <c r="C301" s="91" t="s">
        <v>15</v>
      </c>
      <c r="D301" s="92" t="s">
        <v>589</v>
      </c>
      <c r="E301" s="92"/>
      <c r="F301" s="92" t="s">
        <v>19</v>
      </c>
      <c r="G301" s="85"/>
      <c r="H301" s="93">
        <v>43565</v>
      </c>
      <c r="I301" s="74" t="s">
        <v>924</v>
      </c>
      <c r="J301" s="74" t="s">
        <v>1660</v>
      </c>
      <c r="K301" s="74" t="s">
        <v>1172</v>
      </c>
      <c r="L301" s="108" t="s">
        <v>1340</v>
      </c>
      <c r="M301" s="54" t="s">
        <v>590</v>
      </c>
      <c r="N301" s="8">
        <v>15751.58</v>
      </c>
      <c r="O301" s="49">
        <v>15751.58</v>
      </c>
      <c r="P301" s="49">
        <v>15751.58</v>
      </c>
      <c r="Q301" s="17">
        <f t="shared" si="36"/>
        <v>0</v>
      </c>
      <c r="R301" s="17"/>
      <c r="S301" s="92" t="s">
        <v>589</v>
      </c>
      <c r="T301" s="28">
        <f>IF(A301&lt;&gt;0,INDEX(#REF!,MATCH(A301,#REF!,0),10),0)</f>
        <v>0</v>
      </c>
      <c r="U301" s="30">
        <f>IF(A301&lt;&gt;0,INDEX(#REF!,MATCH(A301,#REF!,0),10),0)</f>
        <v>0</v>
      </c>
      <c r="V301" s="28">
        <f>IF(A301&lt;&gt;0,INDEX(#REF!,MATCH(A301,#REF!,0),8),0)</f>
        <v>0</v>
      </c>
    </row>
    <row r="302" spans="1:22" s="16" customFormat="1" ht="24.75" customHeight="1">
      <c r="C302" s="85"/>
      <c r="D302" s="85"/>
      <c r="E302" s="94" t="s">
        <v>769</v>
      </c>
      <c r="F302" s="94"/>
      <c r="G302" s="94"/>
      <c r="H302" s="95"/>
      <c r="I302" s="74"/>
      <c r="J302" s="74"/>
      <c r="K302" s="74" t="s">
        <v>1011</v>
      </c>
      <c r="L302" s="109"/>
      <c r="M302" s="15"/>
      <c r="N302" s="9">
        <f>SUBTOTAL(9,N300:N301)</f>
        <v>26674.21</v>
      </c>
      <c r="O302" s="51">
        <f>SUBTOTAL(9,O300:O301)</f>
        <v>26674.21</v>
      </c>
      <c r="P302" s="51">
        <f>SUBTOTAL(9,P300:P301)</f>
        <v>26674.21</v>
      </c>
      <c r="S302" s="85"/>
      <c r="T302" s="28">
        <f>IF(A302&lt;&gt;0,INDEX(#REF!,MATCH(A302,#REF!,0),10),0)</f>
        <v>0</v>
      </c>
      <c r="U302" s="30">
        <f>IF(A302&lt;&gt;0,INDEX(#REF!,MATCH(A302,#REF!,0),10),0)</f>
        <v>0</v>
      </c>
      <c r="V302" s="28">
        <f>IF(A302&lt;&gt;0,INDEX(#REF!,MATCH(A302,#REF!,0),8),0)</f>
        <v>0</v>
      </c>
    </row>
    <row r="303" spans="1:22" s="16" customFormat="1">
      <c r="A303" s="14" t="s">
        <v>591</v>
      </c>
      <c r="B303" s="43" t="s">
        <v>592</v>
      </c>
      <c r="C303" s="91" t="s">
        <v>15</v>
      </c>
      <c r="D303" s="92" t="s">
        <v>593</v>
      </c>
      <c r="E303" s="92"/>
      <c r="F303" s="92" t="s">
        <v>19</v>
      </c>
      <c r="G303" s="85"/>
      <c r="H303" s="93">
        <v>43472</v>
      </c>
      <c r="I303" s="74" t="s">
        <v>594</v>
      </c>
      <c r="J303" s="74" t="s">
        <v>1661</v>
      </c>
      <c r="K303" s="74" t="s">
        <v>1173</v>
      </c>
      <c r="L303" s="108" t="s">
        <v>1341</v>
      </c>
      <c r="M303" s="18" t="s">
        <v>594</v>
      </c>
      <c r="N303" s="8">
        <v>8670.380000000001</v>
      </c>
      <c r="O303" s="49">
        <v>8670.380000000001</v>
      </c>
      <c r="P303" s="49">
        <v>8670.36</v>
      </c>
      <c r="Q303" s="17">
        <f t="shared" ref="Q303:Q306" si="37">O303-P303</f>
        <v>2.0000000000436557E-2</v>
      </c>
      <c r="R303" s="17"/>
      <c r="S303" s="92" t="s">
        <v>593</v>
      </c>
      <c r="T303" s="28" t="e">
        <f>IF(A303&lt;&gt;0,INDEX(#REF!,MATCH(A303,#REF!,0),10),0)</f>
        <v>#REF!</v>
      </c>
      <c r="U303" s="30" t="e">
        <f>IF(A303&lt;&gt;0,INDEX(#REF!,MATCH(A303,#REF!,0),10),0)</f>
        <v>#REF!</v>
      </c>
      <c r="V303" s="28" t="e">
        <f>IF(A303&lt;&gt;0,INDEX(#REF!,MATCH(A303,#REF!,0),8),0)</f>
        <v>#REF!</v>
      </c>
    </row>
    <row r="304" spans="1:22" s="16" customFormat="1">
      <c r="C304" s="91" t="s">
        <v>15</v>
      </c>
      <c r="D304" s="92" t="s">
        <v>595</v>
      </c>
      <c r="E304" s="92"/>
      <c r="F304" s="92" t="s">
        <v>19</v>
      </c>
      <c r="G304" s="85"/>
      <c r="H304" s="93">
        <v>43472</v>
      </c>
      <c r="I304" s="74" t="s">
        <v>805</v>
      </c>
      <c r="J304" s="74" t="s">
        <v>1662</v>
      </c>
      <c r="K304" s="74" t="s">
        <v>1174</v>
      </c>
      <c r="L304" s="108" t="s">
        <v>1342</v>
      </c>
      <c r="M304" s="18" t="s">
        <v>829</v>
      </c>
      <c r="N304" s="8">
        <v>3253.33</v>
      </c>
      <c r="O304" s="49">
        <v>3253.33</v>
      </c>
      <c r="P304" s="49">
        <v>3253.32</v>
      </c>
      <c r="Q304" s="17">
        <f t="shared" si="37"/>
        <v>9.9999999997635314E-3</v>
      </c>
      <c r="R304" s="17"/>
      <c r="S304" s="92" t="s">
        <v>595</v>
      </c>
      <c r="T304" s="28">
        <f>IF(A304&lt;&gt;0,INDEX(#REF!,MATCH(A304,#REF!,0),10),0)</f>
        <v>0</v>
      </c>
      <c r="U304" s="30">
        <f>IF(A304&lt;&gt;0,INDEX(#REF!,MATCH(A304,#REF!,0),10),0)</f>
        <v>0</v>
      </c>
      <c r="V304" s="28">
        <f>IF(A304&lt;&gt;0,INDEX(#REF!,MATCH(A304,#REF!,0),8),0)</f>
        <v>0</v>
      </c>
    </row>
    <row r="305" spans="1:22" s="16" customFormat="1">
      <c r="C305" s="91" t="s">
        <v>15</v>
      </c>
      <c r="D305" s="92" t="s">
        <v>596</v>
      </c>
      <c r="E305" s="92"/>
      <c r="F305" s="92" t="s">
        <v>19</v>
      </c>
      <c r="G305" s="85"/>
      <c r="H305" s="93">
        <v>43746</v>
      </c>
      <c r="I305" s="74" t="s">
        <v>925</v>
      </c>
      <c r="J305" s="74" t="s">
        <v>1663</v>
      </c>
      <c r="K305" s="74" t="s">
        <v>1175</v>
      </c>
      <c r="L305" s="108" t="s">
        <v>1343</v>
      </c>
      <c r="M305" s="53" t="s">
        <v>597</v>
      </c>
      <c r="N305" s="8">
        <v>6091.1500000000005</v>
      </c>
      <c r="O305" s="49">
        <v>6091.1500000000005</v>
      </c>
      <c r="P305" s="49">
        <v>6091.1500000000005</v>
      </c>
      <c r="Q305" s="17">
        <f t="shared" si="37"/>
        <v>0</v>
      </c>
      <c r="R305" s="17"/>
      <c r="S305" s="92" t="s">
        <v>596</v>
      </c>
      <c r="T305" s="28">
        <f>IF(A305&lt;&gt;0,INDEX(#REF!,MATCH(A305,#REF!,0),10),0)</f>
        <v>0</v>
      </c>
      <c r="U305" s="30">
        <f>IF(A305&lt;&gt;0,INDEX(#REF!,MATCH(A305,#REF!,0),10),0)</f>
        <v>0</v>
      </c>
      <c r="V305" s="28">
        <f>IF(A305&lt;&gt;0,INDEX(#REF!,MATCH(A305,#REF!,0),8),0)</f>
        <v>0</v>
      </c>
    </row>
    <row r="306" spans="1:22" s="16" customFormat="1" ht="15">
      <c r="C306" s="91" t="s">
        <v>15</v>
      </c>
      <c r="D306" s="92" t="s">
        <v>598</v>
      </c>
      <c r="E306" s="92"/>
      <c r="F306" s="92" t="s">
        <v>17</v>
      </c>
      <c r="G306" s="85"/>
      <c r="H306" s="93">
        <v>43789</v>
      </c>
      <c r="I306" s="74" t="s">
        <v>926</v>
      </c>
      <c r="J306" s="74" t="s">
        <v>1664</v>
      </c>
      <c r="K306" s="74" t="s">
        <v>1210</v>
      </c>
      <c r="L306" s="108" t="s">
        <v>1442</v>
      </c>
      <c r="M306" s="54" t="s">
        <v>599</v>
      </c>
      <c r="N306" s="8">
        <v>16901.330000000002</v>
      </c>
      <c r="O306" s="49">
        <v>16901.330000000002</v>
      </c>
      <c r="P306" s="49">
        <v>12779.47</v>
      </c>
      <c r="Q306" s="115">
        <f t="shared" si="37"/>
        <v>4121.8600000000024</v>
      </c>
      <c r="R306" s="120"/>
      <c r="S306" s="92" t="s">
        <v>598</v>
      </c>
      <c r="T306" s="28">
        <f>IF(A306&lt;&gt;0,INDEX(#REF!,MATCH(A306,#REF!,0),10),0)</f>
        <v>0</v>
      </c>
      <c r="U306" s="30">
        <f>IF(A306&lt;&gt;0,INDEX(#REF!,MATCH(A306,#REF!,0),10),0)</f>
        <v>0</v>
      </c>
      <c r="V306" s="28">
        <f>IF(A306&lt;&gt;0,INDEX(#REF!,MATCH(A306,#REF!,0),8),0)</f>
        <v>0</v>
      </c>
    </row>
    <row r="307" spans="1:22" s="16" customFormat="1" ht="24.75" customHeight="1">
      <c r="C307" s="85"/>
      <c r="D307" s="85"/>
      <c r="E307" s="94" t="s">
        <v>770</v>
      </c>
      <c r="F307" s="94"/>
      <c r="G307" s="94"/>
      <c r="H307" s="95"/>
      <c r="I307" s="74"/>
      <c r="J307" s="74"/>
      <c r="K307" s="74" t="s">
        <v>1011</v>
      </c>
      <c r="L307" s="109"/>
      <c r="M307" s="15"/>
      <c r="N307" s="9">
        <f>SUBTOTAL(9,N303:N306)</f>
        <v>34916.19</v>
      </c>
      <c r="O307" s="51">
        <f>SUBTOTAL(9,O303:O306)</f>
        <v>34916.19</v>
      </c>
      <c r="P307" s="51">
        <f>SUBTOTAL(9,P303:P306)</f>
        <v>30794.300000000003</v>
      </c>
      <c r="S307" s="85"/>
      <c r="T307" s="28">
        <f>IF(A307&lt;&gt;0,INDEX(#REF!,MATCH(A307,#REF!,0),10),0)</f>
        <v>0</v>
      </c>
      <c r="U307" s="30">
        <f>IF(A307&lt;&gt;0,INDEX(#REF!,MATCH(A307,#REF!,0),10),0)</f>
        <v>0</v>
      </c>
      <c r="V307" s="28">
        <f>IF(A307&lt;&gt;0,INDEX(#REF!,MATCH(A307,#REF!,0),8),0)</f>
        <v>0</v>
      </c>
    </row>
    <row r="308" spans="1:22" s="16" customFormat="1">
      <c r="A308" s="14" t="s">
        <v>600</v>
      </c>
      <c r="B308" s="18" t="s">
        <v>601</v>
      </c>
      <c r="C308" s="91" t="s">
        <v>15</v>
      </c>
      <c r="D308" s="92" t="s">
        <v>602</v>
      </c>
      <c r="E308" s="92"/>
      <c r="F308" s="92" t="s">
        <v>19</v>
      </c>
      <c r="G308" s="85"/>
      <c r="H308" s="93">
        <v>43564</v>
      </c>
      <c r="I308" s="74" t="s">
        <v>603</v>
      </c>
      <c r="J308" s="74" t="s">
        <v>1665</v>
      </c>
      <c r="K308" s="74" t="s">
        <v>1176</v>
      </c>
      <c r="L308" s="108" t="s">
        <v>1469</v>
      </c>
      <c r="M308" s="18" t="s">
        <v>603</v>
      </c>
      <c r="N308" s="8">
        <v>54211.86</v>
      </c>
      <c r="O308" s="49">
        <v>54211.86</v>
      </c>
      <c r="P308" s="49">
        <v>54211.87</v>
      </c>
      <c r="Q308" s="17">
        <f t="shared" ref="Q308:Q310" si="38">O308-P308</f>
        <v>-1.0000000002037268E-2</v>
      </c>
      <c r="R308" s="17"/>
      <c r="S308" s="92" t="s">
        <v>602</v>
      </c>
      <c r="T308" s="28" t="e">
        <f>IF(A308&lt;&gt;0,INDEX(#REF!,MATCH(A308,#REF!,0),10),0)</f>
        <v>#REF!</v>
      </c>
      <c r="U308" s="30" t="e">
        <f>IF(A308&lt;&gt;0,INDEX(#REF!,MATCH(A308,#REF!,0),10),0)</f>
        <v>#REF!</v>
      </c>
      <c r="V308" s="28" t="e">
        <f>IF(A308&lt;&gt;0,INDEX(#REF!,MATCH(A308,#REF!,0),8),0)</f>
        <v>#REF!</v>
      </c>
    </row>
    <row r="309" spans="1:22" s="16" customFormat="1">
      <c r="C309" s="91" t="s">
        <v>15</v>
      </c>
      <c r="D309" s="92" t="s">
        <v>604</v>
      </c>
      <c r="E309" s="92"/>
      <c r="F309" s="92" t="s">
        <v>19</v>
      </c>
      <c r="G309" s="85"/>
      <c r="H309" s="93">
        <v>43608</v>
      </c>
      <c r="I309" s="74" t="s">
        <v>603</v>
      </c>
      <c r="J309" s="74" t="s">
        <v>1665</v>
      </c>
      <c r="K309" s="74" t="s">
        <v>1176</v>
      </c>
      <c r="L309" s="108" t="s">
        <v>1469</v>
      </c>
      <c r="M309" s="18" t="s">
        <v>605</v>
      </c>
      <c r="N309" s="8">
        <v>11759.37</v>
      </c>
      <c r="O309" s="49">
        <v>11759.37</v>
      </c>
      <c r="P309" s="49">
        <v>11759.37</v>
      </c>
      <c r="Q309" s="17">
        <f t="shared" si="38"/>
        <v>0</v>
      </c>
      <c r="R309" s="17"/>
      <c r="S309" s="92" t="s">
        <v>604</v>
      </c>
      <c r="T309" s="28">
        <f>IF(A309&lt;&gt;0,INDEX(#REF!,MATCH(A309,#REF!,0),10),0)</f>
        <v>0</v>
      </c>
      <c r="U309" s="30">
        <f>IF(A309&lt;&gt;0,INDEX(#REF!,MATCH(A309,#REF!,0),10),0)</f>
        <v>0</v>
      </c>
      <c r="V309" s="28">
        <f>IF(A309&lt;&gt;0,INDEX(#REF!,MATCH(A309,#REF!,0),8),0)</f>
        <v>0</v>
      </c>
    </row>
    <row r="310" spans="1:22" s="16" customFormat="1">
      <c r="C310" s="91" t="s">
        <v>15</v>
      </c>
      <c r="D310" s="92" t="s">
        <v>606</v>
      </c>
      <c r="E310" s="92"/>
      <c r="F310" s="92" t="s">
        <v>19</v>
      </c>
      <c r="G310" s="85"/>
      <c r="H310" s="93">
        <v>43635</v>
      </c>
      <c r="I310" s="74" t="s">
        <v>603</v>
      </c>
      <c r="J310" s="74" t="s">
        <v>1665</v>
      </c>
      <c r="K310" s="74" t="s">
        <v>1176</v>
      </c>
      <c r="L310" s="108" t="s">
        <v>1469</v>
      </c>
      <c r="M310" s="18" t="s">
        <v>607</v>
      </c>
      <c r="N310" s="8">
        <v>5079.6000000000004</v>
      </c>
      <c r="O310" s="49">
        <v>5079.6000000000004</v>
      </c>
      <c r="P310" s="49">
        <v>5079.59</v>
      </c>
      <c r="Q310" s="17">
        <f t="shared" si="38"/>
        <v>1.0000000000218279E-2</v>
      </c>
      <c r="R310" s="17"/>
      <c r="S310" s="92" t="s">
        <v>606</v>
      </c>
      <c r="T310" s="28">
        <f>IF(A310&lt;&gt;0,INDEX(#REF!,MATCH(A310,#REF!,0),10),0)</f>
        <v>0</v>
      </c>
      <c r="U310" s="30">
        <f>IF(A310&lt;&gt;0,INDEX(#REF!,MATCH(A310,#REF!,0),10),0)</f>
        <v>0</v>
      </c>
      <c r="V310" s="28">
        <f>IF(A310&lt;&gt;0,INDEX(#REF!,MATCH(A310,#REF!,0),8),0)</f>
        <v>0</v>
      </c>
    </row>
    <row r="311" spans="1:22" s="16" customFormat="1" ht="24.75" customHeight="1">
      <c r="C311" s="85"/>
      <c r="D311" s="85"/>
      <c r="E311" s="94" t="s">
        <v>771</v>
      </c>
      <c r="F311" s="94"/>
      <c r="G311" s="94"/>
      <c r="H311" s="95"/>
      <c r="I311" s="74"/>
      <c r="J311" s="74"/>
      <c r="K311" s="74" t="s">
        <v>1011</v>
      </c>
      <c r="L311" s="109"/>
      <c r="M311" s="15"/>
      <c r="N311" s="9">
        <f>SUBTOTAL(9,N308:N310)</f>
        <v>71050.83</v>
      </c>
      <c r="O311" s="51">
        <f>SUBTOTAL(9,O308:O310)</f>
        <v>71050.83</v>
      </c>
      <c r="P311" s="51">
        <f>SUBTOTAL(9,P308:P310)</f>
        <v>71050.83</v>
      </c>
      <c r="S311" s="85"/>
      <c r="T311" s="28">
        <f>IF(A311&lt;&gt;0,INDEX(#REF!,MATCH(A311,#REF!,0),10),0)</f>
        <v>0</v>
      </c>
      <c r="U311" s="30">
        <f>IF(A311&lt;&gt;0,INDEX(#REF!,MATCH(A311,#REF!,0),10),0)</f>
        <v>0</v>
      </c>
      <c r="V311" s="28">
        <f>IF(A311&lt;&gt;0,INDEX(#REF!,MATCH(A311,#REF!,0),8),0)</f>
        <v>0</v>
      </c>
    </row>
    <row r="312" spans="1:22" s="16" customFormat="1">
      <c r="A312" s="14" t="s">
        <v>608</v>
      </c>
      <c r="B312" s="43" t="s">
        <v>609</v>
      </c>
      <c r="C312" s="91" t="s">
        <v>15</v>
      </c>
      <c r="D312" s="92" t="s">
        <v>610</v>
      </c>
      <c r="E312" s="92"/>
      <c r="F312" s="92" t="s">
        <v>19</v>
      </c>
      <c r="G312" s="85"/>
      <c r="H312" s="93">
        <v>43584</v>
      </c>
      <c r="I312" s="74" t="s">
        <v>927</v>
      </c>
      <c r="J312" s="74" t="s">
        <v>1666</v>
      </c>
      <c r="K312" s="74" t="s">
        <v>1177</v>
      </c>
      <c r="L312" s="108" t="s">
        <v>1443</v>
      </c>
      <c r="M312" s="53" t="s">
        <v>611</v>
      </c>
      <c r="N312" s="8">
        <v>21258.600000000002</v>
      </c>
      <c r="O312" s="49">
        <v>21258.600000000002</v>
      </c>
      <c r="P312" s="49">
        <v>21258.600000000002</v>
      </c>
      <c r="Q312" s="17">
        <f t="shared" ref="Q312:Q318" si="39">O312-P312</f>
        <v>0</v>
      </c>
      <c r="R312" s="17"/>
      <c r="S312" s="92" t="s">
        <v>610</v>
      </c>
      <c r="T312" s="28" t="e">
        <f>IF(A312&lt;&gt;0,INDEX(#REF!,MATCH(A312,#REF!,0),10),0)</f>
        <v>#REF!</v>
      </c>
      <c r="U312" s="30" t="e">
        <f>IF(A312&lt;&gt;0,INDEX(#REF!,MATCH(A312,#REF!,0),10),0)</f>
        <v>#REF!</v>
      </c>
      <c r="V312" s="28" t="e">
        <f>IF(A312&lt;&gt;0,INDEX(#REF!,MATCH(A312,#REF!,0),8),0)</f>
        <v>#REF!</v>
      </c>
    </row>
    <row r="313" spans="1:22" s="16" customFormat="1">
      <c r="C313" s="91" t="s">
        <v>15</v>
      </c>
      <c r="D313" s="92" t="s">
        <v>612</v>
      </c>
      <c r="E313" s="92"/>
      <c r="F313" s="92" t="s">
        <v>19</v>
      </c>
      <c r="G313" s="85"/>
      <c r="H313" s="93">
        <v>43585</v>
      </c>
      <c r="I313" s="74" t="s">
        <v>928</v>
      </c>
      <c r="J313" s="74" t="s">
        <v>1667</v>
      </c>
      <c r="K313" s="74" t="s">
        <v>1178</v>
      </c>
      <c r="L313" s="108" t="s">
        <v>1344</v>
      </c>
      <c r="M313" s="46" t="s">
        <v>613</v>
      </c>
      <c r="N313" s="8">
        <v>41330.06</v>
      </c>
      <c r="O313" s="49">
        <v>41330.06</v>
      </c>
      <c r="P313" s="49">
        <v>41330.06</v>
      </c>
      <c r="Q313" s="17">
        <f t="shared" si="39"/>
        <v>0</v>
      </c>
      <c r="R313" s="17"/>
      <c r="S313" s="92" t="s">
        <v>612</v>
      </c>
      <c r="T313" s="28">
        <f>IF(A313&lt;&gt;0,INDEX(#REF!,MATCH(A313,#REF!,0),10),0)</f>
        <v>0</v>
      </c>
      <c r="U313" s="30">
        <f>IF(A313&lt;&gt;0,INDEX(#REF!,MATCH(A313,#REF!,0),10),0)</f>
        <v>0</v>
      </c>
      <c r="V313" s="28">
        <f>IF(A313&lt;&gt;0,INDEX(#REF!,MATCH(A313,#REF!,0),8),0)</f>
        <v>0</v>
      </c>
    </row>
    <row r="314" spans="1:22" s="16" customFormat="1">
      <c r="C314" s="91" t="s">
        <v>15</v>
      </c>
      <c r="D314" s="92" t="s">
        <v>614</v>
      </c>
      <c r="E314" s="92"/>
      <c r="F314" s="92" t="s">
        <v>19</v>
      </c>
      <c r="G314" s="85"/>
      <c r="H314" s="93">
        <v>43622</v>
      </c>
      <c r="I314" s="74" t="s">
        <v>930</v>
      </c>
      <c r="J314" s="74" t="s">
        <v>1668</v>
      </c>
      <c r="K314" s="74" t="s">
        <v>1179</v>
      </c>
      <c r="L314" s="108" t="s">
        <v>1345</v>
      </c>
      <c r="M314" s="54" t="s">
        <v>615</v>
      </c>
      <c r="N314" s="8">
        <v>4367.8999999999996</v>
      </c>
      <c r="O314" s="49">
        <v>4367.8999999999996</v>
      </c>
      <c r="P314" s="49">
        <v>4367.8999999999996</v>
      </c>
      <c r="Q314" s="17">
        <f t="shared" si="39"/>
        <v>0</v>
      </c>
      <c r="R314" s="17"/>
      <c r="S314" s="92" t="s">
        <v>614</v>
      </c>
      <c r="T314" s="28">
        <f>IF(A314&lt;&gt;0,INDEX(#REF!,MATCH(A314,#REF!,0),10),0)</f>
        <v>0</v>
      </c>
      <c r="U314" s="30">
        <f>IF(A314&lt;&gt;0,INDEX(#REF!,MATCH(A314,#REF!,0),10),0)</f>
        <v>0</v>
      </c>
      <c r="V314" s="28">
        <f>IF(A314&lt;&gt;0,INDEX(#REF!,MATCH(A314,#REF!,0),8),0)</f>
        <v>0</v>
      </c>
    </row>
    <row r="315" spans="1:22" s="16" customFormat="1">
      <c r="C315" s="91" t="s">
        <v>15</v>
      </c>
      <c r="D315" s="92" t="s">
        <v>616</v>
      </c>
      <c r="E315" s="92"/>
      <c r="F315" s="92" t="s">
        <v>19</v>
      </c>
      <c r="G315" s="85"/>
      <c r="H315" s="93">
        <v>43635</v>
      </c>
      <c r="I315" s="74" t="s">
        <v>930</v>
      </c>
      <c r="J315" s="74" t="s">
        <v>1668</v>
      </c>
      <c r="K315" s="74" t="s">
        <v>1179</v>
      </c>
      <c r="L315" s="108" t="s">
        <v>1345</v>
      </c>
      <c r="M315" s="54" t="s">
        <v>617</v>
      </c>
      <c r="N315" s="8">
        <v>14836.37</v>
      </c>
      <c r="O315" s="49">
        <v>14836.37</v>
      </c>
      <c r="P315" s="49">
        <v>14836.37</v>
      </c>
      <c r="Q315" s="17">
        <f t="shared" si="39"/>
        <v>0</v>
      </c>
      <c r="R315" s="17"/>
      <c r="S315" s="92" t="s">
        <v>616</v>
      </c>
      <c r="T315" s="28">
        <f>IF(A315&lt;&gt;0,INDEX(#REF!,MATCH(A315,#REF!,0),10),0)</f>
        <v>0</v>
      </c>
      <c r="U315" s="30">
        <f>IF(A315&lt;&gt;0,INDEX(#REF!,MATCH(A315,#REF!,0),10),0)</f>
        <v>0</v>
      </c>
      <c r="V315" s="28">
        <f>IF(A315&lt;&gt;0,INDEX(#REF!,MATCH(A315,#REF!,0),8),0)</f>
        <v>0</v>
      </c>
    </row>
    <row r="316" spans="1:22" s="16" customFormat="1">
      <c r="C316" s="91" t="s">
        <v>15</v>
      </c>
      <c r="D316" s="92" t="s">
        <v>618</v>
      </c>
      <c r="E316" s="92"/>
      <c r="F316" s="92" t="s">
        <v>19</v>
      </c>
      <c r="G316" s="85"/>
      <c r="H316" s="93">
        <v>43725</v>
      </c>
      <c r="I316" s="74" t="s">
        <v>929</v>
      </c>
      <c r="J316" s="74" t="s">
        <v>1669</v>
      </c>
      <c r="K316" s="74" t="s">
        <v>1180</v>
      </c>
      <c r="L316" s="108" t="s">
        <v>1346</v>
      </c>
      <c r="M316" s="46" t="s">
        <v>619</v>
      </c>
      <c r="N316" s="8">
        <v>27028.720000000001</v>
      </c>
      <c r="O316" s="49">
        <v>27028.720000000001</v>
      </c>
      <c r="P316" s="49">
        <v>27028.720000000001</v>
      </c>
      <c r="Q316" s="17">
        <f t="shared" si="39"/>
        <v>0</v>
      </c>
      <c r="R316" s="17"/>
      <c r="S316" s="92" t="s">
        <v>618</v>
      </c>
      <c r="T316" s="28">
        <f>IF(A316&lt;&gt;0,INDEX(#REF!,MATCH(A316,#REF!,0),10),0)</f>
        <v>0</v>
      </c>
      <c r="U316" s="30">
        <f>IF(A316&lt;&gt;0,INDEX(#REF!,MATCH(A316,#REF!,0),10),0)</f>
        <v>0</v>
      </c>
      <c r="V316" s="28">
        <f>IF(A316&lt;&gt;0,INDEX(#REF!,MATCH(A316,#REF!,0),8),0)</f>
        <v>0</v>
      </c>
    </row>
    <row r="317" spans="1:22" s="16" customFormat="1">
      <c r="C317" s="91" t="s">
        <v>15</v>
      </c>
      <c r="D317" s="92" t="s">
        <v>620</v>
      </c>
      <c r="E317" s="92"/>
      <c r="F317" s="92" t="s">
        <v>19</v>
      </c>
      <c r="G317" s="85"/>
      <c r="H317" s="93">
        <v>43766</v>
      </c>
      <c r="I317" s="74" t="s">
        <v>931</v>
      </c>
      <c r="J317" s="74" t="s">
        <v>621</v>
      </c>
      <c r="K317" s="74" t="s">
        <v>1181</v>
      </c>
      <c r="L317" s="108" t="s">
        <v>1444</v>
      </c>
      <c r="M317" s="46" t="s">
        <v>621</v>
      </c>
      <c r="N317" s="8">
        <v>9796.1200000000008</v>
      </c>
      <c r="O317" s="49">
        <v>9796.1200000000008</v>
      </c>
      <c r="P317" s="49">
        <v>9796.1200000000008</v>
      </c>
      <c r="Q317" s="17">
        <f t="shared" si="39"/>
        <v>0</v>
      </c>
      <c r="R317" s="17"/>
      <c r="S317" s="92" t="s">
        <v>620</v>
      </c>
      <c r="T317" s="28">
        <f>IF(A317&lt;&gt;0,INDEX(#REF!,MATCH(A317,#REF!,0),10),0)</f>
        <v>0</v>
      </c>
      <c r="U317" s="30">
        <f>IF(A317&lt;&gt;0,INDEX(#REF!,MATCH(A317,#REF!,0),10),0)</f>
        <v>0</v>
      </c>
      <c r="V317" s="28">
        <f>IF(A317&lt;&gt;0,INDEX(#REF!,MATCH(A317,#REF!,0),8),0)</f>
        <v>0</v>
      </c>
    </row>
    <row r="318" spans="1:22" s="16" customFormat="1">
      <c r="C318" s="91" t="s">
        <v>15</v>
      </c>
      <c r="D318" s="92" t="s">
        <v>622</v>
      </c>
      <c r="E318" s="92"/>
      <c r="F318" s="92" t="s">
        <v>19</v>
      </c>
      <c r="G318" s="85"/>
      <c r="H318" s="93">
        <v>43773</v>
      </c>
      <c r="I318" s="74" t="s">
        <v>932</v>
      </c>
      <c r="J318" s="74" t="s">
        <v>1670</v>
      </c>
      <c r="K318" s="74" t="s">
        <v>1182</v>
      </c>
      <c r="L318" s="108" t="s">
        <v>1445</v>
      </c>
      <c r="M318" s="46" t="s">
        <v>623</v>
      </c>
      <c r="N318" s="8">
        <v>18661.45</v>
      </c>
      <c r="O318" s="49">
        <v>18661.45</v>
      </c>
      <c r="P318" s="49">
        <v>18661.439999999999</v>
      </c>
      <c r="Q318" s="17">
        <f t="shared" si="39"/>
        <v>1.0000000002037268E-2</v>
      </c>
      <c r="R318" s="17"/>
      <c r="S318" s="92" t="s">
        <v>622</v>
      </c>
      <c r="T318" s="28">
        <f>IF(A318&lt;&gt;0,INDEX(#REF!,MATCH(A318,#REF!,0),10),0)</f>
        <v>0</v>
      </c>
      <c r="U318" s="30">
        <f>IF(A318&lt;&gt;0,INDEX(#REF!,MATCH(A318,#REF!,0),10),0)</f>
        <v>0</v>
      </c>
      <c r="V318" s="28">
        <f>IF(A318&lt;&gt;0,INDEX(#REF!,MATCH(A318,#REF!,0),8),0)</f>
        <v>0</v>
      </c>
    </row>
    <row r="319" spans="1:22" s="16" customFormat="1" ht="24.75" customHeight="1">
      <c r="C319" s="85"/>
      <c r="D319" s="85"/>
      <c r="E319" s="94" t="s">
        <v>772</v>
      </c>
      <c r="F319" s="94"/>
      <c r="G319" s="94"/>
      <c r="H319" s="95"/>
      <c r="I319" s="74"/>
      <c r="J319" s="74"/>
      <c r="K319" s="74" t="s">
        <v>1011</v>
      </c>
      <c r="L319" s="110"/>
      <c r="M319" s="15"/>
      <c r="N319" s="9">
        <f>SUBTOTAL(9,N312:N318)</f>
        <v>137279.22</v>
      </c>
      <c r="O319" s="51">
        <f>SUBTOTAL(9,O312:O318)</f>
        <v>137279.22</v>
      </c>
      <c r="P319" s="51">
        <f>SUBTOTAL(9,P312:P318)</f>
        <v>137279.21</v>
      </c>
      <c r="S319" s="85"/>
      <c r="T319" s="28">
        <f>IF(A319&lt;&gt;0,INDEX(#REF!,MATCH(A319,#REF!,0),10),0)</f>
        <v>0</v>
      </c>
      <c r="U319" s="30">
        <f>IF(A319&lt;&gt;0,INDEX(#REF!,MATCH(A319,#REF!,0),10),0)</f>
        <v>0</v>
      </c>
      <c r="V319" s="28">
        <f>IF(A319&lt;&gt;0,INDEX(#REF!,MATCH(A319,#REF!,0),8),0)</f>
        <v>0</v>
      </c>
    </row>
    <row r="320" spans="1:22" s="16" customFormat="1">
      <c r="A320" s="14" t="s">
        <v>624</v>
      </c>
      <c r="B320" s="43" t="s">
        <v>625</v>
      </c>
      <c r="C320" s="91" t="s">
        <v>15</v>
      </c>
      <c r="D320" s="92" t="s">
        <v>626</v>
      </c>
      <c r="E320" s="92"/>
      <c r="F320" s="92" t="s">
        <v>19</v>
      </c>
      <c r="G320" s="85"/>
      <c r="H320" s="93">
        <v>43579</v>
      </c>
      <c r="I320" s="74" t="s">
        <v>1002</v>
      </c>
      <c r="J320" s="74" t="s">
        <v>1671</v>
      </c>
      <c r="K320" s="74" t="s">
        <v>1183</v>
      </c>
      <c r="L320" s="111" t="s">
        <v>1347</v>
      </c>
      <c r="M320" s="54" t="s">
        <v>627</v>
      </c>
      <c r="N320" s="8">
        <v>12469.04</v>
      </c>
      <c r="O320" s="49">
        <v>12469.04</v>
      </c>
      <c r="P320" s="49">
        <v>12469.04</v>
      </c>
      <c r="Q320" s="17">
        <f t="shared" ref="Q320:Q323" si="40">O320-P320</f>
        <v>0</v>
      </c>
      <c r="R320" s="17"/>
      <c r="S320" s="92" t="s">
        <v>626</v>
      </c>
      <c r="T320" s="28" t="e">
        <f>IF(A320&lt;&gt;0,INDEX(#REF!,MATCH(A320,#REF!,0),10),0)</f>
        <v>#REF!</v>
      </c>
      <c r="U320" s="30" t="e">
        <f>IF(A320&lt;&gt;0,INDEX(#REF!,MATCH(A320,#REF!,0),10),0)</f>
        <v>#REF!</v>
      </c>
      <c r="V320" s="28" t="e">
        <f>IF(A320&lt;&gt;0,INDEX(#REF!,MATCH(A320,#REF!,0),8),0)</f>
        <v>#REF!</v>
      </c>
    </row>
    <row r="321" spans="1:22" s="16" customFormat="1">
      <c r="C321" s="91" t="s">
        <v>15</v>
      </c>
      <c r="D321" s="92" t="s">
        <v>628</v>
      </c>
      <c r="E321" s="92"/>
      <c r="F321" s="92" t="s">
        <v>19</v>
      </c>
      <c r="G321" s="85"/>
      <c r="H321" s="93">
        <v>43656</v>
      </c>
      <c r="I321" s="74" t="s">
        <v>933</v>
      </c>
      <c r="J321" s="74" t="s">
        <v>1672</v>
      </c>
      <c r="K321" s="74" t="s">
        <v>1184</v>
      </c>
      <c r="L321" s="111" t="s">
        <v>1348</v>
      </c>
      <c r="M321" s="54" t="s">
        <v>629</v>
      </c>
      <c r="N321" s="8">
        <v>2427.25</v>
      </c>
      <c r="O321" s="49">
        <v>2427.25</v>
      </c>
      <c r="P321" s="49">
        <v>2427.25</v>
      </c>
      <c r="Q321" s="17">
        <f t="shared" si="40"/>
        <v>0</v>
      </c>
      <c r="R321" s="17"/>
      <c r="S321" s="92" t="s">
        <v>628</v>
      </c>
      <c r="T321" s="28">
        <f>IF(A321&lt;&gt;0,INDEX(#REF!,MATCH(A321,#REF!,0),10),0)</f>
        <v>0</v>
      </c>
      <c r="U321" s="30">
        <f>IF(A321&lt;&gt;0,INDEX(#REF!,MATCH(A321,#REF!,0),10),0)</f>
        <v>0</v>
      </c>
      <c r="V321" s="28">
        <f>IF(A321&lt;&gt;0,INDEX(#REF!,MATCH(A321,#REF!,0),8),0)</f>
        <v>0</v>
      </c>
    </row>
    <row r="322" spans="1:22" s="16" customFormat="1">
      <c r="C322" s="91" t="s">
        <v>15</v>
      </c>
      <c r="D322" s="92" t="s">
        <v>630</v>
      </c>
      <c r="E322" s="92"/>
      <c r="F322" s="92" t="s">
        <v>19</v>
      </c>
      <c r="G322" s="85"/>
      <c r="H322" s="93">
        <v>43791</v>
      </c>
      <c r="I322" s="74" t="s">
        <v>1003</v>
      </c>
      <c r="J322" s="74" t="s">
        <v>1673</v>
      </c>
      <c r="K322" s="74" t="s">
        <v>1185</v>
      </c>
      <c r="L322" s="111" t="s">
        <v>1349</v>
      </c>
      <c r="M322" s="46" t="s">
        <v>631</v>
      </c>
      <c r="N322" s="8">
        <v>7588.35</v>
      </c>
      <c r="O322" s="49">
        <v>7588.35</v>
      </c>
      <c r="P322" s="49">
        <v>7588.35</v>
      </c>
      <c r="Q322" s="17">
        <f t="shared" si="40"/>
        <v>0</v>
      </c>
      <c r="R322" s="17"/>
      <c r="S322" s="92" t="s">
        <v>630</v>
      </c>
      <c r="T322" s="28">
        <f>IF(A322&lt;&gt;0,INDEX(#REF!,MATCH(A322,#REF!,0),10),0)</f>
        <v>0</v>
      </c>
      <c r="U322" s="30">
        <f>IF(A322&lt;&gt;0,INDEX(#REF!,MATCH(A322,#REF!,0),10),0)</f>
        <v>0</v>
      </c>
      <c r="V322" s="28">
        <f>IF(A322&lt;&gt;0,INDEX(#REF!,MATCH(A322,#REF!,0),8),0)</f>
        <v>0</v>
      </c>
    </row>
    <row r="323" spans="1:22" s="16" customFormat="1">
      <c r="C323" s="91" t="s">
        <v>15</v>
      </c>
      <c r="D323" s="92" t="s">
        <v>632</v>
      </c>
      <c r="E323" s="92"/>
      <c r="F323" s="92" t="s">
        <v>19</v>
      </c>
      <c r="G323" s="85"/>
      <c r="H323" s="93">
        <v>43797</v>
      </c>
      <c r="I323" s="74" t="s">
        <v>934</v>
      </c>
      <c r="J323" s="74" t="s">
        <v>1674</v>
      </c>
      <c r="K323" s="74" t="s">
        <v>1211</v>
      </c>
      <c r="L323" s="111" t="s">
        <v>1364</v>
      </c>
      <c r="M323" s="54" t="s">
        <v>633</v>
      </c>
      <c r="N323" s="8">
        <v>6094.82</v>
      </c>
      <c r="O323" s="49">
        <v>6094.82</v>
      </c>
      <c r="P323" s="49">
        <v>6094.83</v>
      </c>
      <c r="Q323" s="17">
        <f t="shared" si="40"/>
        <v>-1.0000000000218279E-2</v>
      </c>
      <c r="R323" s="17"/>
      <c r="S323" s="92" t="s">
        <v>632</v>
      </c>
      <c r="T323" s="28">
        <f>IF(A323&lt;&gt;0,INDEX(#REF!,MATCH(A323,#REF!,0),10),0)</f>
        <v>0</v>
      </c>
      <c r="U323" s="30">
        <f>IF(A323&lt;&gt;0,INDEX(#REF!,MATCH(A323,#REF!,0),10),0)</f>
        <v>0</v>
      </c>
      <c r="V323" s="28">
        <f>IF(A323&lt;&gt;0,INDEX(#REF!,MATCH(A323,#REF!,0),8),0)</f>
        <v>0</v>
      </c>
    </row>
    <row r="324" spans="1:22" s="16" customFormat="1" ht="24.75" customHeight="1">
      <c r="C324" s="85"/>
      <c r="D324" s="85"/>
      <c r="E324" s="94" t="s">
        <v>773</v>
      </c>
      <c r="F324" s="94"/>
      <c r="G324" s="94"/>
      <c r="H324" s="95"/>
      <c r="I324" s="74"/>
      <c r="J324" s="74"/>
      <c r="K324" s="74" t="s">
        <v>1011</v>
      </c>
      <c r="L324" s="109"/>
      <c r="M324" s="15"/>
      <c r="N324" s="9">
        <f>SUBTOTAL(9,N320:N323)</f>
        <v>28579.46</v>
      </c>
      <c r="O324" s="51">
        <f>SUBTOTAL(9,O320:O323)</f>
        <v>28579.46</v>
      </c>
      <c r="P324" s="51">
        <f>SUBTOTAL(9,P320:P323)</f>
        <v>28579.47</v>
      </c>
      <c r="S324" s="85"/>
      <c r="T324" s="28">
        <f>IF(A324&lt;&gt;0,INDEX(#REF!,MATCH(A324,#REF!,0),10),0)</f>
        <v>0</v>
      </c>
      <c r="U324" s="30">
        <f>IF(A324&lt;&gt;0,INDEX(#REF!,MATCH(A324,#REF!,0),10),0)</f>
        <v>0</v>
      </c>
      <c r="V324" s="28">
        <f>IF(A324&lt;&gt;0,INDEX(#REF!,MATCH(A324,#REF!,0),8),0)</f>
        <v>0</v>
      </c>
    </row>
    <row r="325" spans="1:22" s="16" customFormat="1">
      <c r="A325" s="14" t="s">
        <v>634</v>
      </c>
      <c r="B325" s="18" t="s">
        <v>635</v>
      </c>
      <c r="C325" s="91" t="s">
        <v>15</v>
      </c>
      <c r="D325" s="92" t="s">
        <v>636</v>
      </c>
      <c r="E325" s="92"/>
      <c r="F325" s="92" t="s">
        <v>19</v>
      </c>
      <c r="G325" s="85"/>
      <c r="H325" s="93">
        <v>43472</v>
      </c>
      <c r="I325" s="74" t="s">
        <v>936</v>
      </c>
      <c r="J325" s="74" t="s">
        <v>1675</v>
      </c>
      <c r="K325" s="74" t="s">
        <v>1212</v>
      </c>
      <c r="L325" s="111" t="s">
        <v>1365</v>
      </c>
      <c r="M325" s="54" t="s">
        <v>637</v>
      </c>
      <c r="N325" s="8">
        <v>8124.18</v>
      </c>
      <c r="O325" s="49">
        <v>8124.18</v>
      </c>
      <c r="P325" s="49">
        <v>8124.14</v>
      </c>
      <c r="Q325" s="17">
        <f t="shared" ref="Q325:Q328" si="41">O325-P325</f>
        <v>3.999999999996362E-2</v>
      </c>
      <c r="R325" s="17"/>
      <c r="S325" s="92" t="s">
        <v>636</v>
      </c>
      <c r="T325" s="28" t="e">
        <f>IF(A325&lt;&gt;0,INDEX(#REF!,MATCH(A325,#REF!,0),10),0)</f>
        <v>#REF!</v>
      </c>
      <c r="U325" s="30" t="e">
        <f>IF(A325&lt;&gt;0,INDEX(#REF!,MATCH(A325,#REF!,0),10),0)</f>
        <v>#REF!</v>
      </c>
      <c r="V325" s="28" t="e">
        <f>IF(A325&lt;&gt;0,INDEX(#REF!,MATCH(A325,#REF!,0),8),0)</f>
        <v>#REF!</v>
      </c>
    </row>
    <row r="326" spans="1:22" s="16" customFormat="1">
      <c r="C326" s="91" t="s">
        <v>15</v>
      </c>
      <c r="D326" s="92" t="s">
        <v>638</v>
      </c>
      <c r="E326" s="92"/>
      <c r="F326" s="92" t="s">
        <v>19</v>
      </c>
      <c r="G326" s="85"/>
      <c r="H326" s="93">
        <v>43538</v>
      </c>
      <c r="I326" s="74" t="s">
        <v>1004</v>
      </c>
      <c r="J326" s="74" t="s">
        <v>1676</v>
      </c>
      <c r="K326" s="74" t="s">
        <v>1186</v>
      </c>
      <c r="L326" s="111" t="s">
        <v>1446</v>
      </c>
      <c r="M326" s="53" t="s">
        <v>639</v>
      </c>
      <c r="N326" s="8">
        <v>4897.63</v>
      </c>
      <c r="O326" s="49">
        <v>4897.63</v>
      </c>
      <c r="P326" s="49">
        <v>4878.0200000000004</v>
      </c>
      <c r="Q326" s="17">
        <f t="shared" si="41"/>
        <v>19.609999999999673</v>
      </c>
      <c r="R326" s="17"/>
      <c r="S326" s="92" t="s">
        <v>638</v>
      </c>
      <c r="T326" s="28">
        <f>IF(A326&lt;&gt;0,INDEX(#REF!,MATCH(A326,#REF!,0),10),0)</f>
        <v>0</v>
      </c>
      <c r="U326" s="30">
        <f>IF(A326&lt;&gt;0,INDEX(#REF!,MATCH(A326,#REF!,0),10),0)</f>
        <v>0</v>
      </c>
      <c r="V326" s="28">
        <f>IF(A326&lt;&gt;0,INDEX(#REF!,MATCH(A326,#REF!,0),8),0)</f>
        <v>0</v>
      </c>
    </row>
    <row r="327" spans="1:22" s="16" customFormat="1">
      <c r="C327" s="91" t="s">
        <v>15</v>
      </c>
      <c r="D327" s="92" t="s">
        <v>640</v>
      </c>
      <c r="E327" s="92"/>
      <c r="F327" s="92" t="s">
        <v>19</v>
      </c>
      <c r="G327" s="85"/>
      <c r="H327" s="93">
        <v>43560</v>
      </c>
      <c r="I327" s="74" t="s">
        <v>935</v>
      </c>
      <c r="J327" s="74" t="s">
        <v>1677</v>
      </c>
      <c r="K327" s="74" t="s">
        <v>1187</v>
      </c>
      <c r="L327" s="111" t="s">
        <v>1447</v>
      </c>
      <c r="M327" s="54" t="s">
        <v>641</v>
      </c>
      <c r="N327" s="8">
        <v>2069.5500000000002</v>
      </c>
      <c r="O327" s="49">
        <v>2069.5500000000002</v>
      </c>
      <c r="P327" s="49">
        <v>2069.5500000000002</v>
      </c>
      <c r="Q327" s="17">
        <f t="shared" si="41"/>
        <v>0</v>
      </c>
      <c r="R327" s="17"/>
      <c r="S327" s="92" t="s">
        <v>640</v>
      </c>
      <c r="T327" s="28">
        <f>IF(A327&lt;&gt;0,INDEX(#REF!,MATCH(A327,#REF!,0),10),0)</f>
        <v>0</v>
      </c>
      <c r="U327" s="30">
        <f>IF(A327&lt;&gt;0,INDEX(#REF!,MATCH(A327,#REF!,0),10),0)</f>
        <v>0</v>
      </c>
      <c r="V327" s="28">
        <f>IF(A327&lt;&gt;0,INDEX(#REF!,MATCH(A327,#REF!,0),8),0)</f>
        <v>0</v>
      </c>
    </row>
    <row r="328" spans="1:22" s="16" customFormat="1">
      <c r="C328" s="91" t="s">
        <v>15</v>
      </c>
      <c r="D328" s="92" t="s">
        <v>642</v>
      </c>
      <c r="E328" s="92"/>
      <c r="F328" s="92" t="s">
        <v>19</v>
      </c>
      <c r="G328" s="85"/>
      <c r="H328" s="93">
        <v>43567</v>
      </c>
      <c r="I328" s="74" t="s">
        <v>935</v>
      </c>
      <c r="J328" s="74" t="s">
        <v>1677</v>
      </c>
      <c r="K328" s="74" t="s">
        <v>1187</v>
      </c>
      <c r="L328" s="111" t="s">
        <v>1447</v>
      </c>
      <c r="M328" s="54" t="s">
        <v>643</v>
      </c>
      <c r="N328" s="8">
        <v>61018.700000000004</v>
      </c>
      <c r="O328" s="49">
        <v>61018.700000000004</v>
      </c>
      <c r="P328" s="49">
        <v>61018.380000000005</v>
      </c>
      <c r="Q328" s="17">
        <f t="shared" si="41"/>
        <v>0.31999999999970896</v>
      </c>
      <c r="R328" s="17"/>
      <c r="S328" s="92" t="s">
        <v>642</v>
      </c>
      <c r="T328" s="28">
        <f>IF(A328&lt;&gt;0,INDEX(#REF!,MATCH(A328,#REF!,0),10),0)</f>
        <v>0</v>
      </c>
      <c r="U328" s="30">
        <f>IF(A328&lt;&gt;0,INDEX(#REF!,MATCH(A328,#REF!,0),10),0)</f>
        <v>0</v>
      </c>
      <c r="V328" s="28">
        <f>IF(A328&lt;&gt;0,INDEX(#REF!,MATCH(A328,#REF!,0),8),0)</f>
        <v>0</v>
      </c>
    </row>
    <row r="329" spans="1:22" s="16" customFormat="1" ht="24.75" customHeight="1">
      <c r="C329" s="85"/>
      <c r="D329" s="85"/>
      <c r="E329" s="94" t="s">
        <v>774</v>
      </c>
      <c r="F329" s="94"/>
      <c r="G329" s="94"/>
      <c r="H329" s="95"/>
      <c r="I329" s="74"/>
      <c r="J329" s="74"/>
      <c r="K329" s="74" t="s">
        <v>1011</v>
      </c>
      <c r="L329" s="109"/>
      <c r="M329" s="15"/>
      <c r="N329" s="9">
        <f>SUBTOTAL(9,N325:N328)</f>
        <v>76110.06</v>
      </c>
      <c r="O329" s="51">
        <f>SUBTOTAL(9,O325:O328)</f>
        <v>76110.06</v>
      </c>
      <c r="P329" s="51">
        <f>SUBTOTAL(9,P325:P328)</f>
        <v>76090.09</v>
      </c>
      <c r="S329" s="85"/>
      <c r="T329" s="28">
        <f>IF(A329&lt;&gt;0,INDEX(#REF!,MATCH(A329,#REF!,0),10),0)</f>
        <v>0</v>
      </c>
      <c r="U329" s="30">
        <f>IF(A329&lt;&gt;0,INDEX(#REF!,MATCH(A329,#REF!,0),10),0)</f>
        <v>0</v>
      </c>
      <c r="V329" s="28">
        <f>IF(A329&lt;&gt;0,INDEX(#REF!,MATCH(A329,#REF!,0),8),0)</f>
        <v>0</v>
      </c>
    </row>
    <row r="330" spans="1:22" s="16" customFormat="1">
      <c r="A330" s="14" t="s">
        <v>644</v>
      </c>
      <c r="B330" s="43" t="s">
        <v>645</v>
      </c>
      <c r="C330" s="91" t="s">
        <v>15</v>
      </c>
      <c r="D330" s="92" t="s">
        <v>646</v>
      </c>
      <c r="E330" s="92"/>
      <c r="F330" s="92" t="s">
        <v>19</v>
      </c>
      <c r="G330" s="85"/>
      <c r="H330" s="93">
        <v>43542</v>
      </c>
      <c r="I330" s="74" t="s">
        <v>938</v>
      </c>
      <c r="J330" s="74" t="s">
        <v>1678</v>
      </c>
      <c r="K330" s="74" t="s">
        <v>1188</v>
      </c>
      <c r="L330" s="111" t="s">
        <v>1350</v>
      </c>
      <c r="M330" s="54" t="s">
        <v>647</v>
      </c>
      <c r="N330" s="8">
        <v>4018.38</v>
      </c>
      <c r="O330" s="49">
        <v>4018.38</v>
      </c>
      <c r="P330" s="49">
        <v>4018.38</v>
      </c>
      <c r="Q330" s="17">
        <f t="shared" ref="Q330:Q334" si="42">O330-P330</f>
        <v>0</v>
      </c>
      <c r="R330" s="17"/>
      <c r="S330" s="92" t="s">
        <v>646</v>
      </c>
      <c r="T330" s="28" t="e">
        <f>IF(A330&lt;&gt;0,INDEX(#REF!,MATCH(A330,#REF!,0),10),0)</f>
        <v>#REF!</v>
      </c>
      <c r="U330" s="30" t="e">
        <f>IF(A330&lt;&gt;0,INDEX(#REF!,MATCH(A330,#REF!,0),10),0)</f>
        <v>#REF!</v>
      </c>
      <c r="V330" s="28" t="e">
        <f>IF(A330&lt;&gt;0,INDEX(#REF!,MATCH(A330,#REF!,0),8),0)</f>
        <v>#REF!</v>
      </c>
    </row>
    <row r="331" spans="1:22" s="16" customFormat="1">
      <c r="C331" s="91" t="s">
        <v>15</v>
      </c>
      <c r="D331" s="92" t="s">
        <v>648</v>
      </c>
      <c r="E331" s="92"/>
      <c r="F331" s="92" t="s">
        <v>19</v>
      </c>
      <c r="G331" s="85"/>
      <c r="H331" s="93">
        <v>43572</v>
      </c>
      <c r="I331" s="74" t="s">
        <v>937</v>
      </c>
      <c r="J331" s="74" t="s">
        <v>1679</v>
      </c>
      <c r="K331" s="74" t="s">
        <v>1189</v>
      </c>
      <c r="L331" s="111" t="s">
        <v>1448</v>
      </c>
      <c r="M331" s="54" t="s">
        <v>830</v>
      </c>
      <c r="N331" s="8">
        <v>17425.61</v>
      </c>
      <c r="O331" s="49">
        <v>17425.61</v>
      </c>
      <c r="P331" s="49">
        <v>17425.61</v>
      </c>
      <c r="Q331" s="17">
        <f t="shared" si="42"/>
        <v>0</v>
      </c>
      <c r="R331" s="17"/>
      <c r="S331" s="92" t="s">
        <v>648</v>
      </c>
      <c r="T331" s="28">
        <f>IF(A331&lt;&gt;0,INDEX(#REF!,MATCH(A331,#REF!,0),10),0)</f>
        <v>0</v>
      </c>
      <c r="U331" s="30">
        <f>IF(A331&lt;&gt;0,INDEX(#REF!,MATCH(A331,#REF!,0),10),0)</f>
        <v>0</v>
      </c>
      <c r="V331" s="28">
        <f>IF(A331&lt;&gt;0,INDEX(#REF!,MATCH(A331,#REF!,0),8),0)</f>
        <v>0</v>
      </c>
    </row>
    <row r="332" spans="1:22" s="16" customFormat="1">
      <c r="C332" s="91" t="s">
        <v>15</v>
      </c>
      <c r="D332" s="92" t="s">
        <v>649</v>
      </c>
      <c r="E332" s="92"/>
      <c r="F332" s="92" t="s">
        <v>19</v>
      </c>
      <c r="G332" s="85"/>
      <c r="H332" s="93">
        <v>43662</v>
      </c>
      <c r="I332" s="74" t="s">
        <v>940</v>
      </c>
      <c r="J332" s="74" t="s">
        <v>1680</v>
      </c>
      <c r="K332" s="74" t="s">
        <v>1190</v>
      </c>
      <c r="L332" s="111" t="s">
        <v>1351</v>
      </c>
      <c r="M332" s="54" t="s">
        <v>650</v>
      </c>
      <c r="N332" s="8">
        <v>16326.45</v>
      </c>
      <c r="O332" s="49">
        <v>16326.45</v>
      </c>
      <c r="P332" s="49">
        <v>16326.45</v>
      </c>
      <c r="Q332" s="17">
        <f t="shared" si="42"/>
        <v>0</v>
      </c>
      <c r="R332" s="17"/>
      <c r="S332" s="92" t="s">
        <v>649</v>
      </c>
      <c r="T332" s="28">
        <f>IF(A332&lt;&gt;0,INDEX(#REF!,MATCH(A332,#REF!,0),10),0)</f>
        <v>0</v>
      </c>
      <c r="U332" s="30">
        <f>IF(A332&lt;&gt;0,INDEX(#REF!,MATCH(A332,#REF!,0),10),0)</f>
        <v>0</v>
      </c>
      <c r="V332" s="28">
        <f>IF(A332&lt;&gt;0,INDEX(#REF!,MATCH(A332,#REF!,0),8),0)</f>
        <v>0</v>
      </c>
    </row>
    <row r="333" spans="1:22" s="16" customFormat="1">
      <c r="C333" s="91" t="s">
        <v>15</v>
      </c>
      <c r="D333" s="92" t="s">
        <v>651</v>
      </c>
      <c r="E333" s="92"/>
      <c r="F333" s="92" t="s">
        <v>19</v>
      </c>
      <c r="G333" s="85"/>
      <c r="H333" s="93">
        <v>43682</v>
      </c>
      <c r="I333" s="74" t="s">
        <v>939</v>
      </c>
      <c r="J333" s="74" t="s">
        <v>1681</v>
      </c>
      <c r="K333" s="74" t="s">
        <v>1191</v>
      </c>
      <c r="L333" s="111" t="s">
        <v>1352</v>
      </c>
      <c r="M333" s="53" t="s">
        <v>652</v>
      </c>
      <c r="N333" s="8">
        <v>4225.33</v>
      </c>
      <c r="O333" s="49">
        <v>4225.33</v>
      </c>
      <c r="P333" s="49">
        <v>4225.33</v>
      </c>
      <c r="Q333" s="17">
        <f t="shared" si="42"/>
        <v>0</v>
      </c>
      <c r="R333" s="17"/>
      <c r="S333" s="92" t="s">
        <v>651</v>
      </c>
      <c r="T333" s="28">
        <f>IF(A333&lt;&gt;0,INDEX(#REF!,MATCH(A333,#REF!,0),10),0)</f>
        <v>0</v>
      </c>
      <c r="U333" s="30">
        <f>IF(A333&lt;&gt;0,INDEX(#REF!,MATCH(A333,#REF!,0),10),0)</f>
        <v>0</v>
      </c>
      <c r="V333" s="28">
        <f>IF(A333&lt;&gt;0,INDEX(#REF!,MATCH(A333,#REF!,0),8),0)</f>
        <v>0</v>
      </c>
    </row>
    <row r="334" spans="1:22" s="16" customFormat="1">
      <c r="C334" s="91" t="s">
        <v>15</v>
      </c>
      <c r="D334" s="92" t="s">
        <v>653</v>
      </c>
      <c r="E334" s="92"/>
      <c r="F334" s="92" t="s">
        <v>19</v>
      </c>
      <c r="G334" s="85"/>
      <c r="H334" s="93">
        <v>43754</v>
      </c>
      <c r="I334" s="74" t="s">
        <v>941</v>
      </c>
      <c r="J334" s="74" t="s">
        <v>1682</v>
      </c>
      <c r="K334" s="74" t="s">
        <v>1192</v>
      </c>
      <c r="L334" s="111" t="s">
        <v>1449</v>
      </c>
      <c r="M334" s="54" t="s">
        <v>654</v>
      </c>
      <c r="N334" s="8">
        <v>2040.81</v>
      </c>
      <c r="O334" s="49">
        <v>2040.81</v>
      </c>
      <c r="P334" s="49">
        <v>2040.81</v>
      </c>
      <c r="Q334" s="17">
        <f t="shared" si="42"/>
        <v>0</v>
      </c>
      <c r="R334" s="17"/>
      <c r="S334" s="92" t="s">
        <v>653</v>
      </c>
      <c r="T334" s="28">
        <f>IF(A334&lt;&gt;0,INDEX(#REF!,MATCH(A334,#REF!,0),10),0)</f>
        <v>0</v>
      </c>
      <c r="U334" s="30">
        <f>IF(A334&lt;&gt;0,INDEX(#REF!,MATCH(A334,#REF!,0),10),0)</f>
        <v>0</v>
      </c>
      <c r="V334" s="28">
        <f>IF(A334&lt;&gt;0,INDEX(#REF!,MATCH(A334,#REF!,0),8),0)</f>
        <v>0</v>
      </c>
    </row>
    <row r="335" spans="1:22" s="16" customFormat="1" ht="24.75" customHeight="1">
      <c r="C335" s="85"/>
      <c r="D335" s="85"/>
      <c r="E335" s="94" t="s">
        <v>775</v>
      </c>
      <c r="F335" s="94"/>
      <c r="G335" s="94"/>
      <c r="H335" s="95"/>
      <c r="I335" s="74"/>
      <c r="J335" s="74"/>
      <c r="K335" s="74" t="s">
        <v>1011</v>
      </c>
      <c r="L335" s="109"/>
      <c r="M335" s="15"/>
      <c r="N335" s="9">
        <f>SUBTOTAL(9,N330:N334)</f>
        <v>44036.58</v>
      </c>
      <c r="O335" s="51">
        <f>SUBTOTAL(9,O330:O334)</f>
        <v>44036.58</v>
      </c>
      <c r="P335" s="51">
        <f>SUBTOTAL(9,P330:P334)</f>
        <v>44036.58</v>
      </c>
      <c r="S335" s="85"/>
      <c r="T335" s="28">
        <f>IF(A335&lt;&gt;0,INDEX(#REF!,MATCH(A335,#REF!,0),10),0)</f>
        <v>0</v>
      </c>
      <c r="U335" s="30">
        <f>IF(A335&lt;&gt;0,INDEX(#REF!,MATCH(A335,#REF!,0),10),0)</f>
        <v>0</v>
      </c>
      <c r="V335" s="28">
        <f>IF(A335&lt;&gt;0,INDEX(#REF!,MATCH(A335,#REF!,0),8),0)</f>
        <v>0</v>
      </c>
    </row>
    <row r="336" spans="1:22" s="16" customFormat="1">
      <c r="A336" s="14" t="s">
        <v>655</v>
      </c>
      <c r="B336" s="43" t="s">
        <v>656</v>
      </c>
      <c r="C336" s="91" t="s">
        <v>15</v>
      </c>
      <c r="D336" s="92" t="s">
        <v>657</v>
      </c>
      <c r="E336" s="92"/>
      <c r="F336" s="92" t="s">
        <v>19</v>
      </c>
      <c r="G336" s="85"/>
      <c r="H336" s="93">
        <v>43539</v>
      </c>
      <c r="I336" s="74" t="s">
        <v>658</v>
      </c>
      <c r="J336" s="74" t="s">
        <v>1683</v>
      </c>
      <c r="K336" s="74" t="s">
        <v>1193</v>
      </c>
      <c r="L336" s="111" t="s">
        <v>1353</v>
      </c>
      <c r="M336" s="18" t="s">
        <v>658</v>
      </c>
      <c r="N336" s="8">
        <v>7553329.7599999998</v>
      </c>
      <c r="O336" s="49">
        <v>7553329.7599999998</v>
      </c>
      <c r="P336" s="49">
        <v>7553329.79</v>
      </c>
      <c r="Q336" s="17">
        <f t="shared" ref="Q336:Q340" si="43">O336-P336</f>
        <v>-3.0000000260770321E-2</v>
      </c>
      <c r="R336" s="17"/>
      <c r="S336" s="92" t="s">
        <v>657</v>
      </c>
      <c r="T336" s="28" t="e">
        <f>IF(A336&lt;&gt;0,INDEX(#REF!,MATCH(A336,#REF!,0),10),0)</f>
        <v>#REF!</v>
      </c>
      <c r="U336" s="30" t="e">
        <f>IF(A336&lt;&gt;0,INDEX(#REF!,MATCH(A336,#REF!,0),10),0)</f>
        <v>#REF!</v>
      </c>
      <c r="V336" s="28" t="e">
        <f>IF(A336&lt;&gt;0,INDEX(#REF!,MATCH(A336,#REF!,0),8),0)</f>
        <v>#REF!</v>
      </c>
    </row>
    <row r="337" spans="1:22" s="16" customFormat="1">
      <c r="C337" s="91" t="s">
        <v>15</v>
      </c>
      <c r="D337" s="92" t="s">
        <v>659</v>
      </c>
      <c r="E337" s="92"/>
      <c r="F337" s="92" t="s">
        <v>17</v>
      </c>
      <c r="G337" s="85"/>
      <c r="H337" s="93">
        <v>43592</v>
      </c>
      <c r="I337" s="74" t="s">
        <v>660</v>
      </c>
      <c r="J337" s="74" t="s">
        <v>1684</v>
      </c>
      <c r="K337" s="74" t="s">
        <v>1194</v>
      </c>
      <c r="L337" s="111" t="s">
        <v>1450</v>
      </c>
      <c r="M337" s="18" t="s">
        <v>660</v>
      </c>
      <c r="N337" s="8">
        <v>1882974.32</v>
      </c>
      <c r="O337" s="49">
        <v>1882974.32</v>
      </c>
      <c r="P337" s="49">
        <v>611202.95000000007</v>
      </c>
      <c r="Q337" s="17">
        <f t="shared" si="43"/>
        <v>1271771.3700000001</v>
      </c>
      <c r="R337" s="119" t="s">
        <v>1689</v>
      </c>
      <c r="S337" s="92" t="s">
        <v>659</v>
      </c>
      <c r="T337" s="28">
        <f>IF(A337&lt;&gt;0,INDEX(#REF!,MATCH(A337,#REF!,0),10),0)</f>
        <v>0</v>
      </c>
      <c r="U337" s="30">
        <f>IF(A337&lt;&gt;0,INDEX(#REF!,MATCH(A337,#REF!,0),10),0)</f>
        <v>0</v>
      </c>
      <c r="V337" s="28">
        <f>IF(A337&lt;&gt;0,INDEX(#REF!,MATCH(A337,#REF!,0),8),0)</f>
        <v>0</v>
      </c>
    </row>
    <row r="338" spans="1:22" s="16" customFormat="1">
      <c r="C338" s="91" t="s">
        <v>15</v>
      </c>
      <c r="D338" s="92" t="s">
        <v>661</v>
      </c>
      <c r="E338" s="92"/>
      <c r="F338" s="92" t="s">
        <v>17</v>
      </c>
      <c r="G338" s="85"/>
      <c r="H338" s="93">
        <v>43599</v>
      </c>
      <c r="I338" s="74" t="s">
        <v>658</v>
      </c>
      <c r="J338" s="74" t="s">
        <v>1683</v>
      </c>
      <c r="K338" s="74" t="s">
        <v>1193</v>
      </c>
      <c r="L338" s="111" t="s">
        <v>1353</v>
      </c>
      <c r="M338" s="18" t="s">
        <v>662</v>
      </c>
      <c r="N338" s="8">
        <v>146687.84</v>
      </c>
      <c r="O338" s="49">
        <v>146687.84</v>
      </c>
      <c r="P338" s="49">
        <v>53343.5</v>
      </c>
      <c r="Q338" s="17">
        <f t="shared" si="43"/>
        <v>93344.34</v>
      </c>
      <c r="R338" s="119" t="s">
        <v>1689</v>
      </c>
      <c r="S338" s="92" t="s">
        <v>661</v>
      </c>
      <c r="T338" s="28">
        <f>IF(A338&lt;&gt;0,INDEX(#REF!,MATCH(A338,#REF!,0),10),0)</f>
        <v>0</v>
      </c>
      <c r="U338" s="30">
        <f>IF(A338&lt;&gt;0,INDEX(#REF!,MATCH(A338,#REF!,0),10),0)</f>
        <v>0</v>
      </c>
      <c r="V338" s="28">
        <f>IF(A338&lt;&gt;0,INDEX(#REF!,MATCH(A338,#REF!,0),8),0)</f>
        <v>0</v>
      </c>
    </row>
    <row r="339" spans="1:22" s="16" customFormat="1">
      <c r="C339" s="91" t="s">
        <v>15</v>
      </c>
      <c r="D339" s="92" t="s">
        <v>663</v>
      </c>
      <c r="E339" s="92"/>
      <c r="F339" s="92" t="s">
        <v>19</v>
      </c>
      <c r="G339" s="85"/>
      <c r="H339" s="93">
        <v>43657</v>
      </c>
      <c r="I339" s="74" t="s">
        <v>658</v>
      </c>
      <c r="J339" s="74" t="s">
        <v>1683</v>
      </c>
      <c r="K339" s="74" t="s">
        <v>1193</v>
      </c>
      <c r="L339" s="111" t="s">
        <v>1353</v>
      </c>
      <c r="M339" s="18" t="s">
        <v>664</v>
      </c>
      <c r="N339" s="8">
        <v>44097.22</v>
      </c>
      <c r="O339" s="49">
        <v>44097.22</v>
      </c>
      <c r="P339" s="49">
        <v>44097.22</v>
      </c>
      <c r="Q339" s="17">
        <f t="shared" si="43"/>
        <v>0</v>
      </c>
      <c r="R339" s="17"/>
      <c r="S339" s="92" t="s">
        <v>663</v>
      </c>
      <c r="T339" s="28">
        <f>IF(A339&lt;&gt;0,INDEX(#REF!,MATCH(A339,#REF!,0),10),0)</f>
        <v>0</v>
      </c>
      <c r="U339" s="30">
        <f>IF(A339&lt;&gt;0,INDEX(#REF!,MATCH(A339,#REF!,0),10),0)</f>
        <v>0</v>
      </c>
      <c r="V339" s="28">
        <f>IF(A339&lt;&gt;0,INDEX(#REF!,MATCH(A339,#REF!,0),8),0)</f>
        <v>0</v>
      </c>
    </row>
    <row r="340" spans="1:22" s="16" customFormat="1">
      <c r="C340" s="91" t="s">
        <v>15</v>
      </c>
      <c r="D340" s="92" t="s">
        <v>665</v>
      </c>
      <c r="E340" s="92"/>
      <c r="F340" s="92" t="s">
        <v>19</v>
      </c>
      <c r="G340" s="85"/>
      <c r="H340" s="93">
        <v>43739</v>
      </c>
      <c r="I340" s="74" t="s">
        <v>660</v>
      </c>
      <c r="J340" s="74" t="s">
        <v>1684</v>
      </c>
      <c r="K340" s="74" t="s">
        <v>1194</v>
      </c>
      <c r="L340" s="111" t="s">
        <v>1450</v>
      </c>
      <c r="M340" s="18" t="s">
        <v>666</v>
      </c>
      <c r="N340" s="8">
        <v>171295.56</v>
      </c>
      <c r="O340" s="49">
        <v>171295.56</v>
      </c>
      <c r="P340" s="49">
        <v>171295.56</v>
      </c>
      <c r="Q340" s="17">
        <f t="shared" si="43"/>
        <v>0</v>
      </c>
      <c r="R340" s="17"/>
      <c r="S340" s="92" t="s">
        <v>665</v>
      </c>
      <c r="T340" s="28">
        <f>IF(A340&lt;&gt;0,INDEX(#REF!,MATCH(A340,#REF!,0),10),0)</f>
        <v>0</v>
      </c>
      <c r="U340" s="30">
        <f>IF(A340&lt;&gt;0,INDEX(#REF!,MATCH(A340,#REF!,0),10),0)</f>
        <v>0</v>
      </c>
      <c r="V340" s="28">
        <f>IF(A340&lt;&gt;0,INDEX(#REF!,MATCH(A340,#REF!,0),8),0)</f>
        <v>0</v>
      </c>
    </row>
    <row r="341" spans="1:22" s="16" customFormat="1" ht="24.75" customHeight="1">
      <c r="C341" s="85"/>
      <c r="D341" s="85"/>
      <c r="E341" s="94" t="s">
        <v>776</v>
      </c>
      <c r="F341" s="94"/>
      <c r="G341" s="94"/>
      <c r="H341" s="95"/>
      <c r="I341" s="74"/>
      <c r="J341" s="74"/>
      <c r="K341" s="74" t="s">
        <v>1011</v>
      </c>
      <c r="L341" s="110"/>
      <c r="M341" s="15"/>
      <c r="N341" s="9">
        <f>SUBTOTAL(9,N336:N340)</f>
        <v>9798384.7000000011</v>
      </c>
      <c r="O341" s="51">
        <f>SUBTOTAL(9,O336:O340)</f>
        <v>9798384.7000000011</v>
      </c>
      <c r="P341" s="51">
        <f>SUBTOTAL(9,P336:P340)</f>
        <v>8433269.0199999996</v>
      </c>
      <c r="S341" s="85"/>
      <c r="T341" s="28">
        <f>IF(A341&lt;&gt;0,INDEX(#REF!,MATCH(A341,#REF!,0),10),0)</f>
        <v>0</v>
      </c>
      <c r="U341" s="30">
        <f>IF(A341&lt;&gt;0,INDEX(#REF!,MATCH(A341,#REF!,0),10),0)</f>
        <v>0</v>
      </c>
      <c r="V341" s="28">
        <f>IF(A341&lt;&gt;0,INDEX(#REF!,MATCH(A341,#REF!,0),8),0)</f>
        <v>0</v>
      </c>
    </row>
    <row r="342" spans="1:22" s="16" customFormat="1">
      <c r="A342" s="14" t="s">
        <v>667</v>
      </c>
      <c r="B342" s="43" t="s">
        <v>668</v>
      </c>
      <c r="C342" s="91" t="s">
        <v>15</v>
      </c>
      <c r="D342" s="92" t="s">
        <v>669</v>
      </c>
      <c r="E342" s="92"/>
      <c r="F342" s="92" t="s">
        <v>17</v>
      </c>
      <c r="G342" s="85"/>
      <c r="H342" s="93">
        <v>43762</v>
      </c>
      <c r="I342" s="74" t="s">
        <v>942</v>
      </c>
      <c r="J342" s="74" t="s">
        <v>1685</v>
      </c>
      <c r="K342" s="74" t="s">
        <v>1195</v>
      </c>
      <c r="L342" s="111" t="s">
        <v>1354</v>
      </c>
      <c r="M342" s="54" t="s">
        <v>670</v>
      </c>
      <c r="N342" s="8">
        <v>26153.940000000002</v>
      </c>
      <c r="O342" s="49">
        <v>26153.940000000002</v>
      </c>
      <c r="P342" s="49">
        <v>0</v>
      </c>
      <c r="Q342" s="17">
        <f t="shared" ref="Q342:Q343" si="44">O342-P342</f>
        <v>26153.940000000002</v>
      </c>
      <c r="R342" s="119" t="s">
        <v>1689</v>
      </c>
      <c r="S342" s="92" t="s">
        <v>669</v>
      </c>
      <c r="T342" s="28" t="e">
        <f>IF(A342&lt;&gt;0,INDEX(#REF!,MATCH(A342,#REF!,0),10),0)</f>
        <v>#REF!</v>
      </c>
      <c r="U342" s="30" t="e">
        <f>IF(A342&lt;&gt;0,INDEX(#REF!,MATCH(A342,#REF!,0),10),0)</f>
        <v>#REF!</v>
      </c>
      <c r="V342" s="28" t="e">
        <f>IF(A342&lt;&gt;0,INDEX(#REF!,MATCH(A342,#REF!,0),8),0)</f>
        <v>#REF!</v>
      </c>
    </row>
    <row r="343" spans="1:22" s="16" customFormat="1">
      <c r="C343" s="91" t="s">
        <v>15</v>
      </c>
      <c r="D343" s="92" t="s">
        <v>671</v>
      </c>
      <c r="E343" s="92"/>
      <c r="F343" s="92" t="s">
        <v>17</v>
      </c>
      <c r="G343" s="85"/>
      <c r="H343" s="93">
        <v>43788</v>
      </c>
      <c r="I343" s="74" t="s">
        <v>943</v>
      </c>
      <c r="J343" s="74" t="s">
        <v>1686</v>
      </c>
      <c r="K343" s="74" t="s">
        <v>1196</v>
      </c>
      <c r="L343" s="111" t="s">
        <v>1451</v>
      </c>
      <c r="M343" s="54" t="s">
        <v>672</v>
      </c>
      <c r="N343" s="8">
        <v>26464.38</v>
      </c>
      <c r="O343" s="49">
        <v>26464.38</v>
      </c>
      <c r="P343" s="49">
        <v>0</v>
      </c>
      <c r="Q343" s="17">
        <f t="shared" si="44"/>
        <v>26464.38</v>
      </c>
      <c r="R343" s="119" t="s">
        <v>1689</v>
      </c>
      <c r="S343" s="92" t="s">
        <v>671</v>
      </c>
      <c r="T343" s="28">
        <f>IF(A343&lt;&gt;0,INDEX(#REF!,MATCH(A343,#REF!,0),10),0)</f>
        <v>0</v>
      </c>
      <c r="U343" s="30">
        <f>IF(A343&lt;&gt;0,INDEX(#REF!,MATCH(A343,#REF!,0),10),0)</f>
        <v>0</v>
      </c>
      <c r="V343" s="28">
        <f>IF(A343&lt;&gt;0,INDEX(#REF!,MATCH(A343,#REF!,0),8),0)</f>
        <v>0</v>
      </c>
    </row>
    <row r="344" spans="1:22" s="16" customFormat="1" ht="24.75" customHeight="1">
      <c r="C344" s="85"/>
      <c r="D344" s="85"/>
      <c r="E344" s="94" t="s">
        <v>777</v>
      </c>
      <c r="F344" s="94"/>
      <c r="G344" s="94"/>
      <c r="H344" s="95"/>
      <c r="I344" s="74"/>
      <c r="J344" s="74"/>
      <c r="K344" s="74" t="s">
        <v>1011</v>
      </c>
      <c r="L344" s="109"/>
      <c r="M344" s="15"/>
      <c r="N344" s="9">
        <f>SUBTOTAL(9,N342:N343)</f>
        <v>52618.320000000007</v>
      </c>
      <c r="O344" s="51">
        <f>SUBTOTAL(9,O342:O343)</f>
        <v>52618.320000000007</v>
      </c>
      <c r="P344" s="51">
        <f>SUBTOTAL(9,P342:P343)</f>
        <v>0</v>
      </c>
      <c r="S344" s="85"/>
      <c r="T344" s="28">
        <f>IF(A344&lt;&gt;0,INDEX(#REF!,MATCH(A344,#REF!,0),10),0)</f>
        <v>0</v>
      </c>
      <c r="U344" s="30">
        <f>IF(A344&lt;&gt;0,INDEX(#REF!,MATCH(A344,#REF!,0),10),0)</f>
        <v>0</v>
      </c>
      <c r="V344" s="28">
        <f>IF(A344&lt;&gt;0,INDEX(#REF!,MATCH(A344,#REF!,0),8),0)</f>
        <v>0</v>
      </c>
    </row>
    <row r="345" spans="1:22" s="16" customFormat="1">
      <c r="A345" s="14" t="s">
        <v>673</v>
      </c>
      <c r="B345" s="43" t="s">
        <v>674</v>
      </c>
      <c r="C345" s="91" t="s">
        <v>15</v>
      </c>
      <c r="D345" s="92" t="s">
        <v>675</v>
      </c>
      <c r="E345" s="92"/>
      <c r="F345" s="92" t="s">
        <v>19</v>
      </c>
      <c r="G345" s="85"/>
      <c r="H345" s="93">
        <v>43558</v>
      </c>
      <c r="I345" s="74" t="s">
        <v>944</v>
      </c>
      <c r="J345" s="74" t="s">
        <v>1687</v>
      </c>
      <c r="K345" s="74" t="s">
        <v>1197</v>
      </c>
      <c r="L345" s="111" t="s">
        <v>1355</v>
      </c>
      <c r="M345" s="53" t="s">
        <v>676</v>
      </c>
      <c r="N345" s="8">
        <v>48454.35</v>
      </c>
      <c r="O345" s="49">
        <v>48454.35</v>
      </c>
      <c r="P345" s="49">
        <v>48454.35</v>
      </c>
      <c r="Q345" s="17">
        <f t="shared" ref="Q345:Q346" si="45">O345-P345</f>
        <v>0</v>
      </c>
      <c r="R345" s="17"/>
      <c r="S345" s="92" t="s">
        <v>675</v>
      </c>
      <c r="T345" s="28" t="e">
        <f>IF(A345&lt;&gt;0,INDEX(#REF!,MATCH(A345,#REF!,0),10),0)</f>
        <v>#REF!</v>
      </c>
      <c r="U345" s="30" t="e">
        <f>IF(A345&lt;&gt;0,INDEX(#REF!,MATCH(A345,#REF!,0),10),0)</f>
        <v>#REF!</v>
      </c>
      <c r="V345" s="28" t="e">
        <f>IF(A345&lt;&gt;0,INDEX(#REF!,MATCH(A345,#REF!,0),8),0)</f>
        <v>#REF!</v>
      </c>
    </row>
    <row r="346" spans="1:22" s="16" customFormat="1">
      <c r="C346" s="91" t="s">
        <v>15</v>
      </c>
      <c r="D346" s="92" t="s">
        <v>677</v>
      </c>
      <c r="E346" s="92"/>
      <c r="F346" s="92" t="s">
        <v>17</v>
      </c>
      <c r="G346" s="85"/>
      <c r="H346" s="93">
        <v>43712</v>
      </c>
      <c r="I346" s="74" t="s">
        <v>945</v>
      </c>
      <c r="J346" s="74" t="s">
        <v>1688</v>
      </c>
      <c r="K346" s="74" t="s">
        <v>1198</v>
      </c>
      <c r="L346" s="111" t="s">
        <v>1356</v>
      </c>
      <c r="M346" s="54" t="s">
        <v>678</v>
      </c>
      <c r="N346" s="8">
        <v>79710.720000000001</v>
      </c>
      <c r="O346" s="49">
        <v>79710.720000000001</v>
      </c>
      <c r="P346" s="49">
        <v>0</v>
      </c>
      <c r="Q346" s="17">
        <f t="shared" si="45"/>
        <v>79710.720000000001</v>
      </c>
      <c r="R346" s="119" t="s">
        <v>1689</v>
      </c>
      <c r="S346" s="92" t="s">
        <v>677</v>
      </c>
      <c r="T346" s="28">
        <f>IF(A346&lt;&gt;0,INDEX(#REF!,MATCH(A346,#REF!,0),10),0)</f>
        <v>0</v>
      </c>
      <c r="U346" s="30">
        <f>IF(A346&lt;&gt;0,INDEX(#REF!,MATCH(A346,#REF!,0),10),0)</f>
        <v>0</v>
      </c>
      <c r="V346" s="28">
        <f>IF(A346&lt;&gt;0,INDEX(#REF!,MATCH(A346,#REF!,0),8),0)</f>
        <v>0</v>
      </c>
    </row>
    <row r="347" spans="1:22" s="16" customFormat="1" ht="24.75" customHeight="1">
      <c r="C347" s="85"/>
      <c r="D347" s="85"/>
      <c r="E347" s="94" t="s">
        <v>778</v>
      </c>
      <c r="F347" s="94"/>
      <c r="G347" s="94"/>
      <c r="H347" s="95"/>
      <c r="I347" s="74"/>
      <c r="J347" s="74"/>
      <c r="K347" s="74" t="s">
        <v>1011</v>
      </c>
      <c r="L347" s="109"/>
      <c r="M347" s="15"/>
      <c r="N347" s="9">
        <f>SUBTOTAL(9,N345:N346)</f>
        <v>128165.07</v>
      </c>
      <c r="O347" s="51">
        <f>SUBTOTAL(9,O345:O346)</f>
        <v>128165.07</v>
      </c>
      <c r="P347" s="51">
        <f>SUBTOTAL(9,P345:P346)</f>
        <v>48454.35</v>
      </c>
      <c r="S347" s="85"/>
      <c r="T347" s="28">
        <f>IF(A347&lt;&gt;0,INDEX(#REF!,MATCH(A347,#REF!,0),10),0)</f>
        <v>0</v>
      </c>
      <c r="U347" s="30">
        <f>IF(A347&lt;&gt;0,INDEX(#REF!,MATCH(A347,#REF!,0),10),0)</f>
        <v>0</v>
      </c>
      <c r="V347" s="28">
        <f>IF(A347&lt;&gt;0,INDEX(#REF!,MATCH(A347,#REF!,0),8),0)</f>
        <v>0</v>
      </c>
    </row>
    <row r="348" spans="1:22" s="16" customFormat="1" ht="15">
      <c r="A348" s="14" t="s">
        <v>679</v>
      </c>
      <c r="B348" s="43" t="s">
        <v>680</v>
      </c>
      <c r="C348" s="91" t="s">
        <v>15</v>
      </c>
      <c r="D348" s="92" t="s">
        <v>681</v>
      </c>
      <c r="E348" s="92"/>
      <c r="F348" s="92" t="s">
        <v>17</v>
      </c>
      <c r="G348" s="85"/>
      <c r="H348" s="93">
        <v>43532</v>
      </c>
      <c r="I348" s="74" t="s">
        <v>946</v>
      </c>
      <c r="J348" s="74" t="s">
        <v>686</v>
      </c>
      <c r="K348" s="74" t="s">
        <v>1199</v>
      </c>
      <c r="L348" s="111" t="s">
        <v>1357</v>
      </c>
      <c r="M348" s="54" t="s">
        <v>682</v>
      </c>
      <c r="N348" s="8">
        <v>3103.1800000000003</v>
      </c>
      <c r="O348" s="49">
        <v>3103.1800000000003</v>
      </c>
      <c r="P348" s="49">
        <v>0</v>
      </c>
      <c r="Q348" s="115">
        <f t="shared" ref="Q348:Q352" si="46">O348-P348</f>
        <v>3103.1800000000003</v>
      </c>
      <c r="R348" s="120"/>
      <c r="S348" s="92" t="s">
        <v>681</v>
      </c>
      <c r="T348" s="28" t="e">
        <f>IF(A348&lt;&gt;0,INDEX(#REF!,MATCH(A348,#REF!,0),10),0)</f>
        <v>#REF!</v>
      </c>
      <c r="U348" s="30" t="e">
        <f>IF(A348&lt;&gt;0,INDEX(#REF!,MATCH(A348,#REF!,0),10),0)</f>
        <v>#REF!</v>
      </c>
      <c r="V348" s="28" t="e">
        <f>IF(A348&lt;&gt;0,INDEX(#REF!,MATCH(A348,#REF!,0),8),0)</f>
        <v>#REF!</v>
      </c>
    </row>
    <row r="349" spans="1:22" s="16" customFormat="1">
      <c r="C349" s="91" t="s">
        <v>15</v>
      </c>
      <c r="D349" s="92" t="s">
        <v>683</v>
      </c>
      <c r="E349" s="92"/>
      <c r="F349" s="92" t="s">
        <v>19</v>
      </c>
      <c r="G349" s="85"/>
      <c r="H349" s="93">
        <v>43735</v>
      </c>
      <c r="I349" s="74" t="s">
        <v>946</v>
      </c>
      <c r="J349" s="74" t="s">
        <v>686</v>
      </c>
      <c r="K349" s="74" t="s">
        <v>1199</v>
      </c>
      <c r="L349" s="111" t="s">
        <v>1357</v>
      </c>
      <c r="M349" s="54" t="s">
        <v>684</v>
      </c>
      <c r="N349" s="8">
        <v>3611.19</v>
      </c>
      <c r="O349" s="49">
        <v>3611.19</v>
      </c>
      <c r="P349" s="49">
        <v>3611.19</v>
      </c>
      <c r="Q349" s="17">
        <f t="shared" si="46"/>
        <v>0</v>
      </c>
      <c r="R349" s="17"/>
      <c r="S349" s="92" t="s">
        <v>683</v>
      </c>
      <c r="T349" s="28">
        <f>IF(A349&lt;&gt;0,INDEX(#REF!,MATCH(A349,#REF!,0),10),0)</f>
        <v>0</v>
      </c>
      <c r="U349" s="30">
        <f>IF(A349&lt;&gt;0,INDEX(#REF!,MATCH(A349,#REF!,0),10),0)</f>
        <v>0</v>
      </c>
      <c r="V349" s="28">
        <f>IF(A349&lt;&gt;0,INDEX(#REF!,MATCH(A349,#REF!,0),8),0)</f>
        <v>0</v>
      </c>
    </row>
    <row r="350" spans="1:22" s="16" customFormat="1">
      <c r="C350" s="91" t="s">
        <v>15</v>
      </c>
      <c r="D350" s="92" t="s">
        <v>685</v>
      </c>
      <c r="E350" s="92"/>
      <c r="F350" s="92" t="s">
        <v>19</v>
      </c>
      <c r="G350" s="85"/>
      <c r="H350" s="93">
        <v>43775</v>
      </c>
      <c r="I350" s="74" t="s">
        <v>946</v>
      </c>
      <c r="J350" s="74" t="s">
        <v>686</v>
      </c>
      <c r="K350" s="74" t="s">
        <v>1199</v>
      </c>
      <c r="L350" s="111" t="s">
        <v>1357</v>
      </c>
      <c r="M350" s="54" t="s">
        <v>686</v>
      </c>
      <c r="N350" s="8">
        <v>3359.57</v>
      </c>
      <c r="O350" s="49">
        <v>3359.57</v>
      </c>
      <c r="P350" s="49">
        <v>3359.58</v>
      </c>
      <c r="Q350" s="17">
        <f t="shared" si="46"/>
        <v>-9.9999999997635314E-3</v>
      </c>
      <c r="R350" s="17"/>
      <c r="S350" s="92" t="s">
        <v>685</v>
      </c>
      <c r="T350" s="28">
        <f>IF(A350&lt;&gt;0,INDEX(#REF!,MATCH(A350,#REF!,0),10),0)</f>
        <v>0</v>
      </c>
      <c r="U350" s="30">
        <f>IF(A350&lt;&gt;0,INDEX(#REF!,MATCH(A350,#REF!,0),10),0)</f>
        <v>0</v>
      </c>
      <c r="V350" s="28">
        <f>IF(A350&lt;&gt;0,INDEX(#REF!,MATCH(A350,#REF!,0),8),0)</f>
        <v>0</v>
      </c>
    </row>
    <row r="351" spans="1:22" s="16" customFormat="1">
      <c r="C351" s="91" t="s">
        <v>15</v>
      </c>
      <c r="D351" s="92" t="s">
        <v>687</v>
      </c>
      <c r="E351" s="92"/>
      <c r="F351" s="92" t="s">
        <v>19</v>
      </c>
      <c r="G351" s="85"/>
      <c r="H351" s="93">
        <v>43791</v>
      </c>
      <c r="I351" s="74" t="s">
        <v>946</v>
      </c>
      <c r="J351" s="74" t="s">
        <v>686</v>
      </c>
      <c r="K351" s="74" t="s">
        <v>1199</v>
      </c>
      <c r="L351" s="111" t="s">
        <v>1357</v>
      </c>
      <c r="M351" s="54" t="s">
        <v>688</v>
      </c>
      <c r="N351" s="8">
        <v>4479.43</v>
      </c>
      <c r="O351" s="49">
        <v>4479.43</v>
      </c>
      <c r="P351" s="49">
        <v>4479.4400000000005</v>
      </c>
      <c r="Q351" s="17">
        <f t="shared" si="46"/>
        <v>-1.0000000000218279E-2</v>
      </c>
      <c r="R351" s="17"/>
      <c r="S351" s="92" t="s">
        <v>687</v>
      </c>
      <c r="T351" s="28">
        <f>IF(A351&lt;&gt;0,INDEX(#REF!,MATCH(A351,#REF!,0),10),0)</f>
        <v>0</v>
      </c>
      <c r="U351" s="30">
        <f>IF(A351&lt;&gt;0,INDEX(#REF!,MATCH(A351,#REF!,0),10),0)</f>
        <v>0</v>
      </c>
      <c r="V351" s="28">
        <f>IF(A351&lt;&gt;0,INDEX(#REF!,MATCH(A351,#REF!,0),8),0)</f>
        <v>0</v>
      </c>
    </row>
    <row r="352" spans="1:22" s="16" customFormat="1">
      <c r="C352" s="91" t="s">
        <v>15</v>
      </c>
      <c r="D352" s="92" t="s">
        <v>689</v>
      </c>
      <c r="E352" s="92"/>
      <c r="F352" s="92" t="s">
        <v>17</v>
      </c>
      <c r="G352" s="85"/>
      <c r="H352" s="93">
        <v>43796</v>
      </c>
      <c r="I352" s="74" t="s">
        <v>946</v>
      </c>
      <c r="J352" s="74" t="s">
        <v>686</v>
      </c>
      <c r="K352" s="74" t="s">
        <v>1199</v>
      </c>
      <c r="L352" s="111" t="s">
        <v>1357</v>
      </c>
      <c r="M352" s="54" t="s">
        <v>690</v>
      </c>
      <c r="N352" s="8">
        <v>18096.27</v>
      </c>
      <c r="O352" s="49">
        <v>18096.27</v>
      </c>
      <c r="P352" s="49">
        <v>11209.27</v>
      </c>
      <c r="Q352" s="17">
        <f t="shared" si="46"/>
        <v>6887</v>
      </c>
      <c r="R352" s="119" t="s">
        <v>1689</v>
      </c>
      <c r="S352" s="92">
        <v>117091</v>
      </c>
      <c r="T352" s="28">
        <f>IF(A352&lt;&gt;0,INDEX(#REF!,MATCH(A352,#REF!,0),10),0)</f>
        <v>0</v>
      </c>
      <c r="U352" s="30">
        <f>IF(A352&lt;&gt;0,INDEX(#REF!,MATCH(A352,#REF!,0),10),0)</f>
        <v>0</v>
      </c>
      <c r="V352" s="28">
        <f>IF(A352&lt;&gt;0,INDEX(#REF!,MATCH(A352,#REF!,0),8),0)</f>
        <v>0</v>
      </c>
    </row>
    <row r="353" spans="1:23" s="16" customFormat="1" ht="24.75" customHeight="1">
      <c r="C353" s="85"/>
      <c r="D353" s="85"/>
      <c r="E353" s="94" t="s">
        <v>779</v>
      </c>
      <c r="F353" s="94"/>
      <c r="G353" s="94"/>
      <c r="H353" s="95"/>
      <c r="I353" s="74"/>
      <c r="J353" s="74"/>
      <c r="K353" s="74" t="s">
        <v>1011</v>
      </c>
      <c r="L353" s="110"/>
      <c r="M353" s="15"/>
      <c r="N353" s="9">
        <f>SUBTOTAL(9,N348:N352)</f>
        <v>32649.64</v>
      </c>
      <c r="O353" s="51">
        <f>SUBTOTAL(9,O348:O352)</f>
        <v>32649.64</v>
      </c>
      <c r="P353" s="51">
        <f>SUBTOTAL(9,P348:P352)</f>
        <v>22659.480000000003</v>
      </c>
      <c r="S353" s="85"/>
      <c r="T353" s="28">
        <f>IF(A353&lt;&gt;0,INDEX(#REF!,MATCH(A353,#REF!,0),10),0)</f>
        <v>0</v>
      </c>
      <c r="U353" s="30">
        <f>IF(A353&lt;&gt;0,INDEX(#REF!,MATCH(A353,#REF!,0),10),0)</f>
        <v>0</v>
      </c>
      <c r="V353" s="28">
        <f>IF(A353&lt;&gt;0,INDEX(#REF!,MATCH(A353,#REF!,0),8),0)</f>
        <v>0</v>
      </c>
    </row>
    <row r="354" spans="1:23" s="16" customFormat="1" ht="10.5" customHeight="1" thickBot="1">
      <c r="C354" s="85"/>
      <c r="D354" s="99" t="s">
        <v>691</v>
      </c>
      <c r="E354" s="99"/>
      <c r="F354" s="99"/>
      <c r="G354" s="99"/>
      <c r="H354" s="100"/>
      <c r="I354" s="74"/>
      <c r="J354" s="75"/>
      <c r="K354" s="75"/>
      <c r="L354" s="112"/>
      <c r="M354" s="45"/>
      <c r="N354" s="10">
        <f>SUM(N353,N347,N344,N341,N335,N329,N324,N319,N311,N307,N302,N299,N295,N291,N286,N284,N282,N279,N276,N265,N263,N260,N258,N252,N245,N243,N241,N237,N230,N228,N226,N223,N220,N216,N214,N199,N196,N193,N191,N188,N186,N184,N179,N177,N174,N169,N165,N163,N158,N156,N154,N148,N146,N144,N142,N140,N138,N135,N130,N128,N124,N120,N116,N109,N105,N103,N97,N95,N93,N88,N85,N77,N73,N66,N62,N60,N57,N51,N48,N43,N35,N33,N28,N26,N24,N19,N9)</f>
        <v>26102849.324625008</v>
      </c>
      <c r="O354" s="82">
        <f>SUM(O353,O347,O344,O341,O335,O329,O324,O319,O311,O307,O302,O299,O295,O291,O286,O284,O282,O279,O276,O265,O263,O260,O258,O252,O245,O243,O241,O237,O230,O228,O226,O223,O220,O216,O214,O199,O196,O193,O191,O188,O186,O184,O179,O177,O174,O169,O165,O163,O158,O156,O154,O148,O146,O144,O142,O140,O138,O135,O130,O128,O124,O120,O116,O109,O105,O103,O97,O95,O93,O88,O85,O77,O73,O66,O62,O60,O57,O51,O48,O43,O35,O33,O28,O26,O24,O19,O9)</f>
        <v>27373508.890000004</v>
      </c>
      <c r="P354" s="82">
        <f>SUM(P353,P347,P344,P341,P335,P329,P324,P319,P311,P307,P302,P299,P295,P291,P286,P284,P282,P279,P276,P265,P263,P260,P258,P252,P245,P243,P241,P237,P230,P228,P226,P223,P220,P216,P214,P199,P196,P193,P191,P188,P186,P184,P179,P177,P174,P169,P165,P163,P158,P156,P154,P148,P146,P144,P142,P140,P138,P135,P130,P128,P124,P120,P116,P109,P105,P103,P97,P95,P93,P88,P85,P77,P73,P66,P62,P60,P57,P51,P48,P43,P35,P33,P28,P26,P24,P19,P9)</f>
        <v>20714168.070000011</v>
      </c>
      <c r="S354" s="99" t="s">
        <v>691</v>
      </c>
      <c r="T354" s="28"/>
      <c r="U354" s="30">
        <f>IF(A354&lt;&gt;0,INDEX(#REF!,MATCH(A354,#REF!,0),10),0)</f>
        <v>0</v>
      </c>
      <c r="V354" s="28">
        <f>IF(A354&lt;&gt;0,INDEX(#REF!,MATCH(A354,#REF!,0),8),0)</f>
        <v>0</v>
      </c>
    </row>
    <row r="355" spans="1:23" s="16" customFormat="1" ht="13.5" thickTop="1">
      <c r="C355" s="85"/>
      <c r="D355" s="85"/>
      <c r="E355" s="85"/>
      <c r="F355" s="85"/>
      <c r="G355" s="85"/>
      <c r="H355" s="86"/>
      <c r="I355" s="71"/>
      <c r="J355" s="71"/>
      <c r="K355" s="71"/>
      <c r="L355" s="105"/>
      <c r="N355" s="17"/>
      <c r="O355" s="78"/>
      <c r="P355" s="78"/>
      <c r="R355" s="57"/>
      <c r="S355" s="85"/>
      <c r="T355" s="28"/>
      <c r="U355" s="28"/>
    </row>
    <row r="357" spans="1:23" s="29" customFormat="1">
      <c r="A357" s="43" t="s">
        <v>692</v>
      </c>
      <c r="B357" s="41"/>
      <c r="C357" s="101"/>
      <c r="D357" s="83"/>
      <c r="E357" s="83"/>
      <c r="F357" s="83"/>
      <c r="G357" s="83"/>
      <c r="H357" s="102"/>
      <c r="I357" s="76"/>
      <c r="J357" s="76"/>
      <c r="K357" s="76"/>
      <c r="L357" s="113"/>
      <c r="M357" s="47"/>
      <c r="N357" s="42"/>
      <c r="O357" s="83"/>
      <c r="P357" s="83"/>
      <c r="Q357" s="42"/>
      <c r="R357" s="122"/>
      <c r="S357" s="83"/>
      <c r="V357"/>
      <c r="W357"/>
    </row>
    <row r="358" spans="1:23" s="29" customFormat="1">
      <c r="A358"/>
      <c r="B358"/>
      <c r="C358" s="103"/>
      <c r="D358" s="83"/>
      <c r="E358" s="83"/>
      <c r="F358" s="83"/>
      <c r="G358" s="83"/>
      <c r="H358" s="102"/>
      <c r="I358" s="76"/>
      <c r="J358" s="76"/>
      <c r="K358" s="76"/>
      <c r="L358" s="113"/>
      <c r="M358" s="47"/>
      <c r="N358" s="42"/>
      <c r="O358" s="83"/>
      <c r="P358" s="83"/>
      <c r="Q358" s="42"/>
      <c r="R358" s="122"/>
      <c r="S358" s="83"/>
      <c r="V358"/>
      <c r="W358"/>
    </row>
  </sheetData>
  <autoFilter ref="A6:W354" xr:uid="{00000000-0009-0000-0000-000002000000}"/>
  <printOptions gridLines="1"/>
  <pageMargins left="0.59097222222222201" right="0.59097222222222201" top="0.59097222222222201" bottom="0.59097222222222201" header="0" footer="0"/>
  <pageSetup paperSize="5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  <outlinePr summaryBelow="0" summaryRight="0"/>
    <pageSetUpPr autoPageBreaks="0"/>
  </sheetPr>
  <dimension ref="A1:Q365"/>
  <sheetViews>
    <sheetView workbookViewId="0"/>
  </sheetViews>
  <sheetFormatPr defaultRowHeight="12.75"/>
  <cols>
    <col min="1" max="1" width="7.28515625" customWidth="1"/>
    <col min="2" max="2" width="23.7109375" customWidth="1"/>
    <col min="3" max="3" width="8.5703125" bestFit="1" customWidth="1"/>
    <col min="4" max="4" width="12.7109375" customWidth="1"/>
    <col min="5" max="5" width="2" customWidth="1"/>
    <col min="6" max="6" width="10.5703125" bestFit="1" customWidth="1"/>
    <col min="7" max="7" width="9.42578125" bestFit="1" customWidth="1"/>
    <col min="8" max="8" width="9" style="24" customWidth="1"/>
    <col min="9" max="9" width="54.85546875" customWidth="1"/>
    <col min="10" max="10" width="14.5703125" style="6" bestFit="1" customWidth="1"/>
    <col min="11" max="11" width="12.85546875" style="6" bestFit="1" customWidth="1"/>
    <col min="12" max="12" width="14.7109375" style="6" bestFit="1" customWidth="1"/>
    <col min="13" max="13" width="15.5703125" bestFit="1" customWidth="1"/>
    <col min="14" max="14" width="28.5703125" style="29" customWidth="1"/>
    <col min="15" max="15" width="28.7109375" style="29" customWidth="1"/>
    <col min="16" max="255" width="6.85546875" customWidth="1"/>
  </cols>
  <sheetData>
    <row r="1" spans="1:16" s="16" customFormat="1">
      <c r="H1" s="19"/>
      <c r="J1" s="17"/>
      <c r="K1" s="17"/>
      <c r="L1" s="17"/>
      <c r="N1" s="28"/>
      <c r="O1" s="28"/>
    </row>
    <row r="2" spans="1:16" s="16" customFormat="1" ht="16.5">
      <c r="A2" s="12" t="s">
        <v>0</v>
      </c>
      <c r="B2" s="12"/>
      <c r="C2" s="12"/>
      <c r="D2" s="12"/>
      <c r="E2" s="12"/>
      <c r="F2" s="12"/>
      <c r="G2" s="12"/>
      <c r="H2" s="20"/>
      <c r="I2" s="12"/>
      <c r="J2" s="12"/>
      <c r="K2" s="12"/>
      <c r="L2" s="12"/>
      <c r="M2" s="12"/>
      <c r="N2" s="28"/>
      <c r="O2" s="28"/>
    </row>
    <row r="3" spans="1:16" s="16" customFormat="1" ht="16.5">
      <c r="A3" s="12" t="s">
        <v>1</v>
      </c>
      <c r="B3" s="12"/>
      <c r="C3" s="12"/>
      <c r="D3" s="12"/>
      <c r="E3" s="12"/>
      <c r="F3" s="12"/>
      <c r="G3" s="12"/>
      <c r="H3" s="20"/>
      <c r="I3" s="12"/>
      <c r="J3" s="12"/>
      <c r="K3" s="12"/>
      <c r="L3" s="12"/>
      <c r="M3" s="12"/>
      <c r="N3" s="28"/>
      <c r="O3" s="28"/>
    </row>
    <row r="4" spans="1:16" s="16" customFormat="1" ht="16.5">
      <c r="A4" s="12" t="s">
        <v>2</v>
      </c>
      <c r="B4" s="12"/>
      <c r="C4" s="12"/>
      <c r="D4" s="12"/>
      <c r="E4" s="12"/>
      <c r="F4" s="12"/>
      <c r="G4" s="12"/>
      <c r="H4" s="20"/>
      <c r="I4" s="12"/>
      <c r="J4" s="12"/>
      <c r="K4" s="12"/>
      <c r="L4" s="12"/>
      <c r="M4" s="12"/>
      <c r="N4" s="28"/>
      <c r="O4" s="28"/>
    </row>
    <row r="5" spans="1:16" s="16" customFormat="1" hidden="1">
      <c r="H5" s="19"/>
      <c r="J5" s="17"/>
      <c r="K5" s="17"/>
      <c r="L5" s="17"/>
      <c r="N5" s="28"/>
      <c r="O5" s="28"/>
    </row>
    <row r="6" spans="1:16" s="16" customFormat="1">
      <c r="A6" s="13" t="s">
        <v>3</v>
      </c>
      <c r="B6" s="13"/>
      <c r="C6" s="13" t="s">
        <v>4</v>
      </c>
      <c r="D6" s="13" t="s">
        <v>5</v>
      </c>
      <c r="E6" s="13"/>
      <c r="F6" s="2" t="s">
        <v>6</v>
      </c>
      <c r="G6" s="2" t="s">
        <v>7</v>
      </c>
      <c r="H6" s="21" t="s">
        <v>8</v>
      </c>
      <c r="I6" s="2" t="s">
        <v>9</v>
      </c>
      <c r="J6" s="7" t="s">
        <v>10</v>
      </c>
      <c r="K6" s="48" t="s">
        <v>10</v>
      </c>
      <c r="L6" s="48" t="s">
        <v>11</v>
      </c>
      <c r="M6" s="2" t="s">
        <v>12</v>
      </c>
      <c r="N6" s="38">
        <v>2018</v>
      </c>
      <c r="O6" s="37">
        <v>2018</v>
      </c>
      <c r="P6" s="36">
        <v>2017</v>
      </c>
    </row>
    <row r="7" spans="1:16" s="16" customFormat="1">
      <c r="A7" s="14" t="s">
        <v>13</v>
      </c>
      <c r="B7" s="3" t="s">
        <v>14</v>
      </c>
      <c r="C7" s="14" t="s">
        <v>15</v>
      </c>
      <c r="D7" s="3" t="s">
        <v>16</v>
      </c>
      <c r="E7" s="3"/>
      <c r="F7" s="3" t="s">
        <v>17</v>
      </c>
      <c r="H7" s="22">
        <v>43490</v>
      </c>
      <c r="I7" s="3" t="s">
        <v>782</v>
      </c>
      <c r="J7" s="8">
        <v>47378.9</v>
      </c>
      <c r="K7" s="49">
        <v>47378.9</v>
      </c>
      <c r="L7" s="49">
        <v>47356.82</v>
      </c>
      <c r="N7" s="28" t="e">
        <f>IF(A7&lt;&gt;0,INDEX(#REF!,MATCH(A7,#REF!,0),10),0)</f>
        <v>#REF!</v>
      </c>
      <c r="O7" s="30" t="e">
        <f>IF(A7&lt;&gt;0,INDEX(#REF!,MATCH(A7,#REF!,0),10),0)</f>
        <v>#REF!</v>
      </c>
      <c r="P7" s="28" t="e">
        <f>IF(A7&lt;&gt;0,INDEX(#REF!,MATCH(A7,#REF!,0),8),0)</f>
        <v>#REF!</v>
      </c>
    </row>
    <row r="8" spans="1:16" s="16" customFormat="1">
      <c r="C8" s="14" t="s">
        <v>15</v>
      </c>
      <c r="D8" s="3" t="s">
        <v>18</v>
      </c>
      <c r="E8" s="3"/>
      <c r="F8" s="3" t="s">
        <v>19</v>
      </c>
      <c r="H8" s="22">
        <v>43733</v>
      </c>
      <c r="I8" s="18" t="s">
        <v>817</v>
      </c>
      <c r="J8" s="8">
        <v>3367.62</v>
      </c>
      <c r="K8" s="49">
        <v>3367.62</v>
      </c>
      <c r="L8" s="49">
        <v>3367.62</v>
      </c>
      <c r="N8" s="28">
        <f>IF(A8&lt;&gt;0,INDEX(#REF!,MATCH(A8,#REF!,0),10),0)</f>
        <v>0</v>
      </c>
      <c r="O8" s="30">
        <f>IF(A8&lt;&gt;0,INDEX(#REF!,MATCH(A8,#REF!,0),10),0)</f>
        <v>0</v>
      </c>
      <c r="P8" s="28">
        <f>IF(A8&lt;&gt;0,INDEX(#REF!,MATCH(A8,#REF!,0),8),0)</f>
        <v>0</v>
      </c>
    </row>
    <row r="9" spans="1:16" s="16" customFormat="1" ht="24.75" customHeight="1">
      <c r="E9" s="15" t="s">
        <v>693</v>
      </c>
      <c r="F9" s="15"/>
      <c r="G9" s="15"/>
      <c r="H9" s="23"/>
      <c r="I9" s="15"/>
      <c r="J9" s="39">
        <f>SUBTOTAL(9,J7:J8)</f>
        <v>50746.520000000004</v>
      </c>
      <c r="K9" s="50">
        <f>SUBTOTAL(9,K7:K8)</f>
        <v>50746.520000000004</v>
      </c>
      <c r="L9" s="50">
        <f>SUBTOTAL(9,L7:L8)</f>
        <v>50724.44</v>
      </c>
      <c r="N9" s="28">
        <f>IF(A9&lt;&gt;0,INDEX(#REF!,MATCH(A9,#REF!,0),10),0)</f>
        <v>0</v>
      </c>
      <c r="O9" s="30">
        <f>IF(A9&lt;&gt;0,INDEX(#REF!,MATCH(A9,#REF!,0),10),0)</f>
        <v>0</v>
      </c>
      <c r="P9" s="28">
        <f>IF(A9&lt;&gt;0,INDEX(#REF!,MATCH(A9,#REF!,0),8),0)</f>
        <v>0</v>
      </c>
    </row>
    <row r="10" spans="1:16" s="16" customFormat="1">
      <c r="A10" s="14" t="s">
        <v>22</v>
      </c>
      <c r="B10" s="18" t="s">
        <v>23</v>
      </c>
      <c r="C10" s="14" t="s">
        <v>15</v>
      </c>
      <c r="D10" s="3" t="s">
        <v>24</v>
      </c>
      <c r="E10" s="3"/>
      <c r="F10" s="3" t="s">
        <v>19</v>
      </c>
      <c r="H10" s="22">
        <v>43495</v>
      </c>
      <c r="I10" s="18" t="s">
        <v>25</v>
      </c>
      <c r="J10" s="8">
        <v>12000</v>
      </c>
      <c r="K10" s="49">
        <v>12000</v>
      </c>
      <c r="L10" s="49">
        <v>11324.22</v>
      </c>
      <c r="N10" s="28" t="e">
        <f>IF(A10&lt;&gt;0,INDEX(#REF!,MATCH(A10,#REF!,0),10),0)</f>
        <v>#REF!</v>
      </c>
      <c r="O10" s="30" t="e">
        <f>IF(A10&lt;&gt;0,INDEX(#REF!,MATCH(A10,#REF!,0),10),0)</f>
        <v>#REF!</v>
      </c>
      <c r="P10" s="28" t="e">
        <f>IF(A10&lt;&gt;0,INDEX(#REF!,MATCH(A10,#REF!,0),8),0)</f>
        <v>#REF!</v>
      </c>
    </row>
    <row r="11" spans="1:16" s="16" customFormat="1">
      <c r="C11" s="14" t="s">
        <v>15</v>
      </c>
      <c r="D11" s="3" t="s">
        <v>26</v>
      </c>
      <c r="E11" s="3"/>
      <c r="F11" s="3" t="s">
        <v>17</v>
      </c>
      <c r="H11" s="22">
        <v>43627</v>
      </c>
      <c r="I11" s="18" t="s">
        <v>27</v>
      </c>
      <c r="J11" s="8">
        <v>3073.37</v>
      </c>
      <c r="K11" s="49">
        <v>3073.37</v>
      </c>
      <c r="L11" s="49">
        <v>2147.98</v>
      </c>
      <c r="N11" s="28">
        <f>IF(A11&lt;&gt;0,INDEX(#REF!,MATCH(A11,#REF!,0),10),0)</f>
        <v>0</v>
      </c>
      <c r="O11" s="30">
        <f>IF(A11&lt;&gt;0,INDEX(#REF!,MATCH(A11,#REF!,0),10),0)</f>
        <v>0</v>
      </c>
      <c r="P11" s="28">
        <f>IF(A11&lt;&gt;0,INDEX(#REF!,MATCH(A11,#REF!,0),8),0)</f>
        <v>0</v>
      </c>
    </row>
    <row r="12" spans="1:16" s="16" customFormat="1">
      <c r="C12" s="14" t="s">
        <v>15</v>
      </c>
      <c r="D12" s="3" t="s">
        <v>28</v>
      </c>
      <c r="E12" s="3"/>
      <c r="F12" s="3" t="s">
        <v>19</v>
      </c>
      <c r="H12" s="22">
        <v>43658</v>
      </c>
      <c r="I12" s="18" t="s">
        <v>29</v>
      </c>
      <c r="J12" s="8">
        <v>8419.6200000000008</v>
      </c>
      <c r="K12" s="49">
        <v>8419.6200000000008</v>
      </c>
      <c r="L12" s="49">
        <v>8419.6200000000008</v>
      </c>
      <c r="N12" s="28">
        <f>IF(A12&lt;&gt;0,INDEX(#REF!,MATCH(A12,#REF!,0),10),0)</f>
        <v>0</v>
      </c>
      <c r="O12" s="30">
        <f>IF(A12&lt;&gt;0,INDEX(#REF!,MATCH(A12,#REF!,0),10),0)</f>
        <v>0</v>
      </c>
      <c r="P12" s="28">
        <f>IF(A12&lt;&gt;0,INDEX(#REF!,MATCH(A12,#REF!,0),8),0)</f>
        <v>0</v>
      </c>
    </row>
    <row r="13" spans="1:16" s="16" customFormat="1">
      <c r="C13" s="14" t="s">
        <v>15</v>
      </c>
      <c r="D13" s="3" t="s">
        <v>30</v>
      </c>
      <c r="E13" s="3"/>
      <c r="F13" s="3" t="s">
        <v>19</v>
      </c>
      <c r="H13" s="22">
        <v>43699</v>
      </c>
      <c r="I13" s="3" t="s">
        <v>31</v>
      </c>
      <c r="J13" s="8">
        <v>4293.7</v>
      </c>
      <c r="K13" s="49">
        <v>4293.7</v>
      </c>
      <c r="L13" s="49">
        <v>4293.71</v>
      </c>
      <c r="N13" s="28">
        <f>IF(A13&lt;&gt;0,INDEX(#REF!,MATCH(A13,#REF!,0),10),0)</f>
        <v>0</v>
      </c>
      <c r="O13" s="30">
        <f>IF(A13&lt;&gt;0,INDEX(#REF!,MATCH(A13,#REF!,0),10),0)</f>
        <v>0</v>
      </c>
      <c r="P13" s="28">
        <f>IF(A13&lt;&gt;0,INDEX(#REF!,MATCH(A13,#REF!,0),8),0)</f>
        <v>0</v>
      </c>
    </row>
    <row r="14" spans="1:16" s="16" customFormat="1">
      <c r="C14" s="14" t="s">
        <v>15</v>
      </c>
      <c r="D14" s="3" t="s">
        <v>32</v>
      </c>
      <c r="E14" s="3"/>
      <c r="F14" s="3" t="s">
        <v>19</v>
      </c>
      <c r="H14" s="22">
        <v>43717</v>
      </c>
      <c r="I14" s="3" t="s">
        <v>33</v>
      </c>
      <c r="J14" s="8">
        <v>3873.84</v>
      </c>
      <c r="K14" s="49">
        <v>3873.84</v>
      </c>
      <c r="L14" s="49">
        <v>3873.8</v>
      </c>
      <c r="N14" s="28">
        <f>IF(A14&lt;&gt;0,INDEX(#REF!,MATCH(A14,#REF!,0),10),0)</f>
        <v>0</v>
      </c>
      <c r="O14" s="30">
        <f>IF(A14&lt;&gt;0,INDEX(#REF!,MATCH(A14,#REF!,0),10),0)</f>
        <v>0</v>
      </c>
      <c r="P14" s="28">
        <f>IF(A14&lt;&gt;0,INDEX(#REF!,MATCH(A14,#REF!,0),8),0)</f>
        <v>0</v>
      </c>
    </row>
    <row r="15" spans="1:16" s="16" customFormat="1">
      <c r="C15" s="14" t="s">
        <v>15</v>
      </c>
      <c r="D15" s="3" t="s">
        <v>34</v>
      </c>
      <c r="E15" s="3"/>
      <c r="F15" s="3" t="s">
        <v>19</v>
      </c>
      <c r="H15" s="22">
        <v>43718</v>
      </c>
      <c r="I15" s="18" t="s">
        <v>35</v>
      </c>
      <c r="J15" s="8">
        <v>2238.4</v>
      </c>
      <c r="K15" s="49">
        <v>2238.4</v>
      </c>
      <c r="L15" s="49">
        <v>2238.38</v>
      </c>
      <c r="N15" s="28">
        <f>IF(A15&lt;&gt;0,INDEX(#REF!,MATCH(A15,#REF!,0),10),0)</f>
        <v>0</v>
      </c>
      <c r="O15" s="30">
        <f>IF(A15&lt;&gt;0,INDEX(#REF!,MATCH(A15,#REF!,0),10),0)</f>
        <v>0</v>
      </c>
      <c r="P15" s="28">
        <f>IF(A15&lt;&gt;0,INDEX(#REF!,MATCH(A15,#REF!,0),8),0)</f>
        <v>0</v>
      </c>
    </row>
    <row r="16" spans="1:16" s="16" customFormat="1">
      <c r="C16" s="14" t="s">
        <v>15</v>
      </c>
      <c r="D16" s="3" t="s">
        <v>36</v>
      </c>
      <c r="E16" s="3"/>
      <c r="F16" s="3" t="s">
        <v>19</v>
      </c>
      <c r="H16" s="22">
        <v>43766</v>
      </c>
      <c r="I16" s="3" t="s">
        <v>37</v>
      </c>
      <c r="J16" s="8">
        <v>5359.08</v>
      </c>
      <c r="K16" s="49">
        <v>5359.08</v>
      </c>
      <c r="L16" s="49">
        <v>5359.07</v>
      </c>
      <c r="N16" s="28">
        <f>IF(A16&lt;&gt;0,INDEX(#REF!,MATCH(A16,#REF!,0),10),0)</f>
        <v>0</v>
      </c>
      <c r="O16" s="30">
        <f>IF(A16&lt;&gt;0,INDEX(#REF!,MATCH(A16,#REF!,0),10),0)</f>
        <v>0</v>
      </c>
      <c r="P16" s="28">
        <f>IF(A16&lt;&gt;0,INDEX(#REF!,MATCH(A16,#REF!,0),8),0)</f>
        <v>0</v>
      </c>
    </row>
    <row r="17" spans="1:16" s="16" customFormat="1">
      <c r="C17" s="14" t="s">
        <v>15</v>
      </c>
      <c r="D17" s="3" t="s">
        <v>38</v>
      </c>
      <c r="E17" s="3"/>
      <c r="F17" s="3" t="s">
        <v>17</v>
      </c>
      <c r="H17" s="22">
        <v>43780</v>
      </c>
      <c r="I17" s="18" t="s">
        <v>39</v>
      </c>
      <c r="J17" s="8">
        <v>3238.09</v>
      </c>
      <c r="K17" s="49">
        <v>3238.09</v>
      </c>
      <c r="L17" s="49">
        <v>0</v>
      </c>
      <c r="N17" s="28">
        <f>IF(A17&lt;&gt;0,INDEX(#REF!,MATCH(A17,#REF!,0),10),0)</f>
        <v>0</v>
      </c>
      <c r="O17" s="30">
        <f>IF(A17&lt;&gt;0,INDEX(#REF!,MATCH(A17,#REF!,0),10),0)</f>
        <v>0</v>
      </c>
      <c r="P17" s="28">
        <f>IF(A17&lt;&gt;0,INDEX(#REF!,MATCH(A17,#REF!,0),8),0)</f>
        <v>0</v>
      </c>
    </row>
    <row r="18" spans="1:16" s="16" customFormat="1">
      <c r="C18" s="14" t="s">
        <v>15</v>
      </c>
      <c r="D18" s="3" t="s">
        <v>40</v>
      </c>
      <c r="E18" s="3"/>
      <c r="F18" s="3" t="s">
        <v>17</v>
      </c>
      <c r="H18" s="22">
        <v>43818</v>
      </c>
      <c r="I18" s="3" t="s">
        <v>41</v>
      </c>
      <c r="J18" s="8">
        <v>7281.38</v>
      </c>
      <c r="K18" s="49">
        <v>7281.38</v>
      </c>
      <c r="L18" s="49">
        <v>0</v>
      </c>
      <c r="N18" s="28">
        <f>IF(A18&lt;&gt;0,INDEX(#REF!,MATCH(A18,#REF!,0),10),0)</f>
        <v>0</v>
      </c>
      <c r="O18" s="30">
        <f>IF(A18&lt;&gt;0,INDEX(#REF!,MATCH(A18,#REF!,0),10),0)</f>
        <v>0</v>
      </c>
      <c r="P18" s="28">
        <f>IF(A18&lt;&gt;0,INDEX(#REF!,MATCH(A18,#REF!,0),8),0)</f>
        <v>0</v>
      </c>
    </row>
    <row r="19" spans="1:16" s="16" customFormat="1" ht="24.75" customHeight="1">
      <c r="E19" s="15" t="s">
        <v>694</v>
      </c>
      <c r="F19" s="15"/>
      <c r="G19" s="15"/>
      <c r="H19" s="23"/>
      <c r="I19" s="15"/>
      <c r="J19" s="9">
        <f>SUBTOTAL(9,J10:J18)</f>
        <v>49777.48</v>
      </c>
      <c r="K19" s="51">
        <f>SUBTOTAL(9,K10:K18)</f>
        <v>49777.48</v>
      </c>
      <c r="L19" s="51">
        <f>SUBTOTAL(9,L10:L18)</f>
        <v>37656.78</v>
      </c>
      <c r="N19" s="28">
        <f>IF(A19&lt;&gt;0,INDEX(#REF!,MATCH(A19,#REF!,0),10),0)</f>
        <v>0</v>
      </c>
      <c r="O19" s="30">
        <f>IF(A19&lt;&gt;0,INDEX(#REF!,MATCH(A19,#REF!,0),10),0)</f>
        <v>0</v>
      </c>
      <c r="P19" s="28">
        <f>IF(A19&lt;&gt;0,INDEX(#REF!,MATCH(A19,#REF!,0),8),0)</f>
        <v>0</v>
      </c>
    </row>
    <row r="20" spans="1:16" s="16" customFormat="1">
      <c r="A20" s="14" t="s">
        <v>42</v>
      </c>
      <c r="B20" s="3" t="s">
        <v>43</v>
      </c>
      <c r="C20" s="14" t="s">
        <v>20</v>
      </c>
      <c r="D20" s="3" t="s">
        <v>44</v>
      </c>
      <c r="E20" s="3"/>
      <c r="H20" s="22">
        <v>43474</v>
      </c>
      <c r="I20" s="18" t="s">
        <v>45</v>
      </c>
      <c r="J20" s="8">
        <v>175680.11000000002</v>
      </c>
      <c r="K20" s="49">
        <v>175680.11000000002</v>
      </c>
      <c r="L20" s="49">
        <v>175680.11000000002</v>
      </c>
      <c r="N20" s="28" t="e">
        <f>IF(A20&lt;&gt;0,INDEX(#REF!,MATCH(A20,#REF!,0),10),0)</f>
        <v>#REF!</v>
      </c>
      <c r="O20" s="30" t="e">
        <f>IF(A20&lt;&gt;0,INDEX(#REF!,MATCH(A20,#REF!,0),10),0)</f>
        <v>#REF!</v>
      </c>
      <c r="P20" s="28" t="e">
        <f>IF(A20&lt;&gt;0,INDEX(#REF!,MATCH(A20,#REF!,0),8),0)</f>
        <v>#REF!</v>
      </c>
    </row>
    <row r="21" spans="1:16" s="16" customFormat="1">
      <c r="C21" s="14" t="s">
        <v>15</v>
      </c>
      <c r="D21" s="3" t="s">
        <v>46</v>
      </c>
      <c r="E21" s="3"/>
      <c r="F21" s="3" t="s">
        <v>19</v>
      </c>
      <c r="H21" s="22">
        <v>43497</v>
      </c>
      <c r="I21" s="3" t="s">
        <v>47</v>
      </c>
      <c r="J21" s="8">
        <v>4578.08</v>
      </c>
      <c r="K21" s="49">
        <v>4578.08</v>
      </c>
      <c r="L21" s="49">
        <v>4038.7400000000002</v>
      </c>
      <c r="N21" s="28">
        <f>IF(A21&lt;&gt;0,INDEX(#REF!,MATCH(A21,#REF!,0),10),0)</f>
        <v>0</v>
      </c>
      <c r="O21" s="30">
        <f>IF(A21&lt;&gt;0,INDEX(#REF!,MATCH(A21,#REF!,0),10),0)</f>
        <v>0</v>
      </c>
      <c r="P21" s="28">
        <f>IF(A21&lt;&gt;0,INDEX(#REF!,MATCH(A21,#REF!,0),8),0)</f>
        <v>0</v>
      </c>
    </row>
    <row r="22" spans="1:16" s="16" customFormat="1">
      <c r="C22" s="14" t="s">
        <v>20</v>
      </c>
      <c r="D22" s="3" t="s">
        <v>48</v>
      </c>
      <c r="E22" s="3"/>
      <c r="H22" s="22">
        <v>43531</v>
      </c>
      <c r="I22" s="18" t="s">
        <v>49</v>
      </c>
      <c r="J22" s="8">
        <v>10000</v>
      </c>
      <c r="K22" s="49">
        <v>10000</v>
      </c>
      <c r="L22" s="49">
        <v>10000</v>
      </c>
      <c r="N22" s="28">
        <f>IF(A22&lt;&gt;0,INDEX(#REF!,MATCH(A22,#REF!,0),10),0)</f>
        <v>0</v>
      </c>
      <c r="O22" s="30">
        <f>IF(A22&lt;&gt;0,INDEX(#REF!,MATCH(A22,#REF!,0),10),0)</f>
        <v>0</v>
      </c>
      <c r="P22" s="28">
        <f>IF(A22&lt;&gt;0,INDEX(#REF!,MATCH(A22,#REF!,0),8),0)</f>
        <v>0</v>
      </c>
    </row>
    <row r="23" spans="1:16" s="16" customFormat="1">
      <c r="C23" s="14" t="s">
        <v>20</v>
      </c>
      <c r="D23" s="3" t="s">
        <v>50</v>
      </c>
      <c r="E23" s="3"/>
      <c r="H23" s="22">
        <v>43658</v>
      </c>
      <c r="I23" s="3" t="s">
        <v>51</v>
      </c>
      <c r="J23" s="8">
        <v>6448.93</v>
      </c>
      <c r="K23" s="49">
        <v>6448.93</v>
      </c>
      <c r="L23" s="49">
        <v>6448.93</v>
      </c>
      <c r="N23" s="28">
        <f>IF(A23&lt;&gt;0,INDEX(#REF!,MATCH(A23,#REF!,0),10),0)</f>
        <v>0</v>
      </c>
      <c r="O23" s="30">
        <f>IF(A23&lt;&gt;0,INDEX(#REF!,MATCH(A23,#REF!,0),10),0)</f>
        <v>0</v>
      </c>
      <c r="P23" s="28">
        <f>IF(A23&lt;&gt;0,INDEX(#REF!,MATCH(A23,#REF!,0),8),0)</f>
        <v>0</v>
      </c>
    </row>
    <row r="24" spans="1:16" s="16" customFormat="1" ht="24.75" customHeight="1">
      <c r="E24" s="15" t="s">
        <v>695</v>
      </c>
      <c r="F24" s="15"/>
      <c r="G24" s="15"/>
      <c r="H24" s="23"/>
      <c r="I24" s="15"/>
      <c r="J24" s="9">
        <f>SUBTOTAL(9,J20:J23)</f>
        <v>196707.12</v>
      </c>
      <c r="K24" s="51">
        <f>SUBTOTAL(9,K20:K23)</f>
        <v>196707.12</v>
      </c>
      <c r="L24" s="51">
        <f>SUBTOTAL(9,L20:L23)</f>
        <v>196167.78</v>
      </c>
      <c r="N24" s="28">
        <f>IF(A24&lt;&gt;0,INDEX(#REF!,MATCH(A24,#REF!,0),10),0)</f>
        <v>0</v>
      </c>
      <c r="O24" s="30">
        <f>IF(A24&lt;&gt;0,INDEX(#REF!,MATCH(A24,#REF!,0),10),0)</f>
        <v>0</v>
      </c>
      <c r="P24" s="28">
        <f>IF(A24&lt;&gt;0,INDEX(#REF!,MATCH(A24,#REF!,0),8),0)</f>
        <v>0</v>
      </c>
    </row>
    <row r="25" spans="1:16" s="16" customFormat="1">
      <c r="A25" s="14" t="s">
        <v>52</v>
      </c>
      <c r="B25" s="3" t="s">
        <v>53</v>
      </c>
      <c r="C25" s="14" t="s">
        <v>15</v>
      </c>
      <c r="D25" s="3" t="s">
        <v>54</v>
      </c>
      <c r="E25" s="3"/>
      <c r="F25" s="3" t="s">
        <v>19</v>
      </c>
      <c r="H25" s="22">
        <v>43551</v>
      </c>
      <c r="I25" s="18" t="s">
        <v>55</v>
      </c>
      <c r="J25" s="8">
        <v>31347.93</v>
      </c>
      <c r="K25" s="49">
        <v>31347.93</v>
      </c>
      <c r="L25" s="49">
        <v>31347.940000000002</v>
      </c>
      <c r="N25" s="28" t="e">
        <f>IF(A25&lt;&gt;0,INDEX(#REF!,MATCH(A25,#REF!,0),10),0)</f>
        <v>#REF!</v>
      </c>
      <c r="O25" s="30" t="e">
        <f>IF(A25&lt;&gt;0,INDEX(#REF!,MATCH(A25,#REF!,0),10),0)</f>
        <v>#REF!</v>
      </c>
      <c r="P25" s="28" t="e">
        <f>IF(A25&lt;&gt;0,INDEX(#REF!,MATCH(A25,#REF!,0),8),0)</f>
        <v>#REF!</v>
      </c>
    </row>
    <row r="26" spans="1:16" s="16" customFormat="1" ht="24.75" customHeight="1">
      <c r="E26" s="15" t="s">
        <v>696</v>
      </c>
      <c r="F26" s="15"/>
      <c r="G26" s="15"/>
      <c r="H26" s="23"/>
      <c r="I26" s="15"/>
      <c r="J26" s="9">
        <f>SUBTOTAL(9,J25)</f>
        <v>31347.93</v>
      </c>
      <c r="K26" s="51">
        <f>SUBTOTAL(9,K25)</f>
        <v>31347.93</v>
      </c>
      <c r="L26" s="51">
        <f>SUBTOTAL(9,L25)</f>
        <v>31347.940000000002</v>
      </c>
      <c r="N26" s="28">
        <f>IF(A26&lt;&gt;0,INDEX(#REF!,MATCH(A26,#REF!,0),10),0)</f>
        <v>0</v>
      </c>
      <c r="O26" s="30">
        <f>IF(A26&lt;&gt;0,INDEX(#REF!,MATCH(A26,#REF!,0),10),0)</f>
        <v>0</v>
      </c>
      <c r="P26" s="28">
        <f>IF(A26&lt;&gt;0,INDEX(#REF!,MATCH(A26,#REF!,0),8),0)</f>
        <v>0</v>
      </c>
    </row>
    <row r="27" spans="1:16" s="16" customFormat="1">
      <c r="A27" s="14" t="s">
        <v>56</v>
      </c>
      <c r="B27" s="3" t="s">
        <v>57</v>
      </c>
      <c r="C27" s="14" t="s">
        <v>15</v>
      </c>
      <c r="D27" s="3" t="s">
        <v>58</v>
      </c>
      <c r="E27" s="3"/>
      <c r="F27" s="3" t="s">
        <v>17</v>
      </c>
      <c r="H27" s="22">
        <v>43472</v>
      </c>
      <c r="I27" s="3" t="s">
        <v>59</v>
      </c>
      <c r="J27" s="8">
        <v>83931.75</v>
      </c>
      <c r="K27" s="49">
        <v>83931.75</v>
      </c>
      <c r="L27" s="49">
        <v>64831.24</v>
      </c>
      <c r="N27" s="28" t="e">
        <f>IF(A27&lt;&gt;0,INDEX(#REF!,MATCH(A27,#REF!,0),10),0)</f>
        <v>#REF!</v>
      </c>
      <c r="O27" s="30" t="e">
        <f>IF(A27&lt;&gt;0,INDEX(#REF!,MATCH(A27,#REF!,0),10),0)</f>
        <v>#REF!</v>
      </c>
      <c r="P27" s="28" t="e">
        <f>IF(A27&lt;&gt;0,INDEX(#REF!,MATCH(A27,#REF!,0),8),0)</f>
        <v>#REF!</v>
      </c>
    </row>
    <row r="28" spans="1:16" s="16" customFormat="1" ht="24.75" customHeight="1">
      <c r="E28" s="15" t="s">
        <v>697</v>
      </c>
      <c r="F28" s="15"/>
      <c r="G28" s="15"/>
      <c r="H28" s="23"/>
      <c r="I28" s="15"/>
      <c r="J28" s="9">
        <f>SUBTOTAL(9,J27:J27)</f>
        <v>83931.75</v>
      </c>
      <c r="K28" s="51">
        <f>SUBTOTAL(9,K27:K27)</f>
        <v>83931.75</v>
      </c>
      <c r="L28" s="51">
        <f>SUBTOTAL(9,L27:L27)</f>
        <v>64831.24</v>
      </c>
      <c r="N28" s="28">
        <f>IF(A28&lt;&gt;0,INDEX(#REF!,MATCH(A28,#REF!,0),10),0)</f>
        <v>0</v>
      </c>
      <c r="O28" s="30">
        <f>IF(A28&lt;&gt;0,INDEX(#REF!,MATCH(A28,#REF!,0),10),0)</f>
        <v>0</v>
      </c>
      <c r="P28" s="28">
        <f>IF(A28&lt;&gt;0,INDEX(#REF!,MATCH(A28,#REF!,0),8),0)</f>
        <v>0</v>
      </c>
    </row>
    <row r="29" spans="1:16" s="16" customFormat="1">
      <c r="A29" s="14" t="s">
        <v>60</v>
      </c>
      <c r="B29" s="3" t="s">
        <v>61</v>
      </c>
      <c r="C29" s="14" t="s">
        <v>15</v>
      </c>
      <c r="D29" s="3" t="s">
        <v>62</v>
      </c>
      <c r="E29" s="3"/>
      <c r="F29" s="3" t="s">
        <v>19</v>
      </c>
      <c r="H29" s="22">
        <v>43487</v>
      </c>
      <c r="I29" s="3" t="s">
        <v>63</v>
      </c>
      <c r="J29" s="8">
        <v>10319.01</v>
      </c>
      <c r="K29" s="49">
        <v>10319.01</v>
      </c>
      <c r="L29" s="49">
        <v>10319.01</v>
      </c>
      <c r="N29" s="28" t="e">
        <f>IF(A29&lt;&gt;0,INDEX(#REF!,MATCH(A29,#REF!,0),10),0)</f>
        <v>#REF!</v>
      </c>
      <c r="O29" s="30" t="e">
        <f>IF(A29&lt;&gt;0,INDEX(#REF!,MATCH(A29,#REF!,0),10),0)</f>
        <v>#REF!</v>
      </c>
      <c r="P29" s="28" t="e">
        <f>IF(A29&lt;&gt;0,INDEX(#REF!,MATCH(A29,#REF!,0),8),0)</f>
        <v>#REF!</v>
      </c>
    </row>
    <row r="30" spans="1:16" s="16" customFormat="1">
      <c r="C30" s="14" t="s">
        <v>15</v>
      </c>
      <c r="D30" s="3" t="s">
        <v>64</v>
      </c>
      <c r="E30" s="3"/>
      <c r="F30" s="3" t="s">
        <v>19</v>
      </c>
      <c r="H30" s="22">
        <v>43494</v>
      </c>
      <c r="I30" s="3" t="s">
        <v>65</v>
      </c>
      <c r="J30" s="8">
        <v>5209.76</v>
      </c>
      <c r="K30" s="49">
        <v>5209.76</v>
      </c>
      <c r="L30" s="49">
        <v>5209.75</v>
      </c>
      <c r="N30" s="28">
        <f>IF(A30&lt;&gt;0,INDEX(#REF!,MATCH(A30,#REF!,0),10),0)</f>
        <v>0</v>
      </c>
      <c r="O30" s="30">
        <f>IF(A30&lt;&gt;0,INDEX(#REF!,MATCH(A30,#REF!,0),10),0)</f>
        <v>0</v>
      </c>
      <c r="P30" s="28">
        <f>IF(A30&lt;&gt;0,INDEX(#REF!,MATCH(A30,#REF!,0),8),0)</f>
        <v>0</v>
      </c>
    </row>
    <row r="31" spans="1:16" s="16" customFormat="1">
      <c r="C31" s="14" t="s">
        <v>15</v>
      </c>
      <c r="D31" s="3" t="s">
        <v>66</v>
      </c>
      <c r="E31" s="3"/>
      <c r="F31" s="3" t="s">
        <v>19</v>
      </c>
      <c r="H31" s="22">
        <v>43599</v>
      </c>
      <c r="I31" s="18" t="s">
        <v>67</v>
      </c>
      <c r="J31" s="8">
        <v>9037.0400000000009</v>
      </c>
      <c r="K31" s="49">
        <v>9037.0400000000009</v>
      </c>
      <c r="L31" s="49">
        <v>9037.0400000000009</v>
      </c>
      <c r="N31" s="28">
        <f>IF(A31&lt;&gt;0,INDEX(#REF!,MATCH(A31,#REF!,0),10),0)</f>
        <v>0</v>
      </c>
      <c r="O31" s="30">
        <f>IF(A31&lt;&gt;0,INDEX(#REF!,MATCH(A31,#REF!,0),10),0)</f>
        <v>0</v>
      </c>
      <c r="P31" s="28">
        <f>IF(A31&lt;&gt;0,INDEX(#REF!,MATCH(A31,#REF!,0),8),0)</f>
        <v>0</v>
      </c>
    </row>
    <row r="32" spans="1:16" s="16" customFormat="1">
      <c r="C32" s="14" t="s">
        <v>15</v>
      </c>
      <c r="D32" s="3" t="s">
        <v>68</v>
      </c>
      <c r="E32" s="3"/>
      <c r="F32" s="3" t="s">
        <v>19</v>
      </c>
      <c r="H32" s="22">
        <v>43614</v>
      </c>
      <c r="I32" s="18" t="s">
        <v>69</v>
      </c>
      <c r="J32" s="8">
        <v>3478.51</v>
      </c>
      <c r="K32" s="49">
        <v>3478.51</v>
      </c>
      <c r="L32" s="49">
        <v>3478.51</v>
      </c>
      <c r="N32" s="28">
        <f>IF(A32&lt;&gt;0,INDEX(#REF!,MATCH(A32,#REF!,0),10),0)</f>
        <v>0</v>
      </c>
      <c r="O32" s="30">
        <f>IF(A32&lt;&gt;0,INDEX(#REF!,MATCH(A32,#REF!,0),10),0)</f>
        <v>0</v>
      </c>
      <c r="P32" s="28">
        <f>IF(A32&lt;&gt;0,INDEX(#REF!,MATCH(A32,#REF!,0),8),0)</f>
        <v>0</v>
      </c>
    </row>
    <row r="33" spans="1:16" s="16" customFormat="1" ht="24.75" customHeight="1">
      <c r="E33" s="15" t="s">
        <v>698</v>
      </c>
      <c r="F33" s="15"/>
      <c r="G33" s="15"/>
      <c r="H33" s="23"/>
      <c r="I33" s="15"/>
      <c r="J33" s="9">
        <f>SUBTOTAL(9,J29:J32)</f>
        <v>28044.32</v>
      </c>
      <c r="K33" s="51">
        <f>SUBTOTAL(9,K29:K32)</f>
        <v>28044.32</v>
      </c>
      <c r="L33" s="51">
        <f>SUBTOTAL(9,L29:L32)</f>
        <v>28044.310000000005</v>
      </c>
      <c r="N33" s="28">
        <f>IF(A33&lt;&gt;0,INDEX(#REF!,MATCH(A33,#REF!,0),10),0)</f>
        <v>0</v>
      </c>
      <c r="O33" s="30">
        <f>IF(A33&lt;&gt;0,INDEX(#REF!,MATCH(A33,#REF!,0),10),0)</f>
        <v>0</v>
      </c>
      <c r="P33" s="28">
        <f>IF(A33&lt;&gt;0,INDEX(#REF!,MATCH(A33,#REF!,0),8),0)</f>
        <v>0</v>
      </c>
    </row>
    <row r="34" spans="1:16" s="16" customFormat="1">
      <c r="A34" s="14" t="s">
        <v>70</v>
      </c>
      <c r="B34" s="3" t="s">
        <v>71</v>
      </c>
      <c r="C34" s="14" t="s">
        <v>15</v>
      </c>
      <c r="D34" s="3" t="s">
        <v>72</v>
      </c>
      <c r="E34" s="3"/>
      <c r="F34" s="3" t="s">
        <v>17</v>
      </c>
      <c r="H34" s="22">
        <v>43762</v>
      </c>
      <c r="I34" s="18" t="s">
        <v>73</v>
      </c>
      <c r="J34" s="8">
        <v>158090.63</v>
      </c>
      <c r="K34" s="49">
        <v>158090.63</v>
      </c>
      <c r="L34" s="49">
        <v>37366.879999999997</v>
      </c>
      <c r="N34" s="28" t="e">
        <f>IF(A34&lt;&gt;0,INDEX(#REF!,MATCH(A34,#REF!,0),10),0)</f>
        <v>#REF!</v>
      </c>
      <c r="O34" s="30" t="e">
        <f>IF(A34&lt;&gt;0,INDEX(#REF!,MATCH(A34,#REF!,0),10),0)</f>
        <v>#REF!</v>
      </c>
      <c r="P34" s="28" t="e">
        <f>IF(A34&lt;&gt;0,INDEX(#REF!,MATCH(A34,#REF!,0),8),0)</f>
        <v>#REF!</v>
      </c>
    </row>
    <row r="35" spans="1:16" s="16" customFormat="1" ht="24.75" customHeight="1">
      <c r="E35" s="15" t="s">
        <v>699</v>
      </c>
      <c r="F35" s="15"/>
      <c r="G35" s="15"/>
      <c r="H35" s="23"/>
      <c r="I35" s="15"/>
      <c r="J35" s="9">
        <f>SUBTOTAL(9,J34:J34)</f>
        <v>158090.63</v>
      </c>
      <c r="K35" s="51">
        <f>SUBTOTAL(9,K34:K34)</f>
        <v>158090.63</v>
      </c>
      <c r="L35" s="51">
        <f>SUBTOTAL(9,L34:L34)</f>
        <v>37366.879999999997</v>
      </c>
      <c r="N35" s="28">
        <f>IF(A35&lt;&gt;0,INDEX(#REF!,MATCH(A35,#REF!,0),10),0)</f>
        <v>0</v>
      </c>
      <c r="O35" s="30">
        <f>IF(A35&lt;&gt;0,INDEX(#REF!,MATCH(A35,#REF!,0),10),0)</f>
        <v>0</v>
      </c>
      <c r="P35" s="28">
        <f>IF(A35&lt;&gt;0,INDEX(#REF!,MATCH(A35,#REF!,0),8),0)</f>
        <v>0</v>
      </c>
    </row>
    <row r="36" spans="1:16" s="16" customFormat="1">
      <c r="A36" s="14" t="s">
        <v>74</v>
      </c>
      <c r="B36" s="3" t="s">
        <v>75</v>
      </c>
      <c r="C36" s="14" t="s">
        <v>15</v>
      </c>
      <c r="D36" s="3" t="s">
        <v>76</v>
      </c>
      <c r="E36" s="3"/>
      <c r="F36" s="3" t="s">
        <v>19</v>
      </c>
      <c r="H36" s="22">
        <v>43507</v>
      </c>
      <c r="I36" s="18" t="s">
        <v>77</v>
      </c>
      <c r="J36" s="8">
        <v>3214.7000000000003</v>
      </c>
      <c r="K36" s="49">
        <v>3214.7000000000003</v>
      </c>
      <c r="L36" s="49">
        <v>3214.7000000000003</v>
      </c>
      <c r="N36" s="28" t="e">
        <f>IF(A36&lt;&gt;0,INDEX(#REF!,MATCH(A36,#REF!,0),10),0)</f>
        <v>#REF!</v>
      </c>
      <c r="O36" s="30" t="e">
        <f>IF(A36&lt;&gt;0,INDEX(#REF!,MATCH(A36,#REF!,0),10),0)</f>
        <v>#REF!</v>
      </c>
      <c r="P36" s="28" t="e">
        <f>IF(A36&lt;&gt;0,INDEX(#REF!,MATCH(A36,#REF!,0),8),0)</f>
        <v>#REF!</v>
      </c>
    </row>
    <row r="37" spans="1:16" s="16" customFormat="1">
      <c r="C37" s="14" t="s">
        <v>15</v>
      </c>
      <c r="D37" s="3" t="s">
        <v>78</v>
      </c>
      <c r="E37" s="3"/>
      <c r="F37" s="3" t="s">
        <v>19</v>
      </c>
      <c r="H37" s="22">
        <v>43599</v>
      </c>
      <c r="I37" s="18" t="s">
        <v>79</v>
      </c>
      <c r="J37" s="8">
        <v>10612.19</v>
      </c>
      <c r="K37" s="49">
        <v>10612.19</v>
      </c>
      <c r="L37" s="49">
        <v>10612.19</v>
      </c>
      <c r="N37" s="28">
        <f>IF(A37&lt;&gt;0,INDEX(#REF!,MATCH(A37,#REF!,0),10),0)</f>
        <v>0</v>
      </c>
      <c r="O37" s="30">
        <f>IF(A37&lt;&gt;0,INDEX(#REF!,MATCH(A37,#REF!,0),10),0)</f>
        <v>0</v>
      </c>
      <c r="P37" s="28">
        <f>IF(A37&lt;&gt;0,INDEX(#REF!,MATCH(A37,#REF!,0),8),0)</f>
        <v>0</v>
      </c>
    </row>
    <row r="38" spans="1:16" s="16" customFormat="1">
      <c r="C38" s="14" t="s">
        <v>15</v>
      </c>
      <c r="D38" s="3" t="s">
        <v>80</v>
      </c>
      <c r="E38" s="3"/>
      <c r="F38" s="3" t="s">
        <v>19</v>
      </c>
      <c r="H38" s="22">
        <v>43608</v>
      </c>
      <c r="I38" s="3" t="s">
        <v>81</v>
      </c>
      <c r="J38" s="8">
        <v>14969.75</v>
      </c>
      <c r="K38" s="49">
        <v>14969.75</v>
      </c>
      <c r="L38" s="49">
        <v>14969.74</v>
      </c>
      <c r="N38" s="28">
        <f>IF(A38&lt;&gt;0,INDEX(#REF!,MATCH(A38,#REF!,0),10),0)</f>
        <v>0</v>
      </c>
      <c r="O38" s="30">
        <f>IF(A38&lt;&gt;0,INDEX(#REF!,MATCH(A38,#REF!,0),10),0)</f>
        <v>0</v>
      </c>
      <c r="P38" s="28">
        <f>IF(A38&lt;&gt;0,INDEX(#REF!,MATCH(A38,#REF!,0),8),0)</f>
        <v>0</v>
      </c>
    </row>
    <row r="39" spans="1:16" s="16" customFormat="1">
      <c r="C39" s="14" t="s">
        <v>15</v>
      </c>
      <c r="D39" s="3" t="s">
        <v>82</v>
      </c>
      <c r="E39" s="3"/>
      <c r="F39" s="3" t="s">
        <v>19</v>
      </c>
      <c r="H39" s="22">
        <v>43613</v>
      </c>
      <c r="I39" s="18" t="s">
        <v>83</v>
      </c>
      <c r="J39" s="8">
        <v>5371.63</v>
      </c>
      <c r="K39" s="49">
        <v>5371.63</v>
      </c>
      <c r="L39" s="49">
        <v>5371.63</v>
      </c>
      <c r="N39" s="28">
        <f>IF(A39&lt;&gt;0,INDEX(#REF!,MATCH(A39,#REF!,0),10),0)</f>
        <v>0</v>
      </c>
      <c r="O39" s="30">
        <f>IF(A39&lt;&gt;0,INDEX(#REF!,MATCH(A39,#REF!,0),10),0)</f>
        <v>0</v>
      </c>
      <c r="P39" s="28">
        <f>IF(A39&lt;&gt;0,INDEX(#REF!,MATCH(A39,#REF!,0),8),0)</f>
        <v>0</v>
      </c>
    </row>
    <row r="40" spans="1:16" s="16" customFormat="1">
      <c r="C40" s="14" t="s">
        <v>15</v>
      </c>
      <c r="D40" s="3" t="s">
        <v>84</v>
      </c>
      <c r="E40" s="3"/>
      <c r="F40" s="3" t="s">
        <v>19</v>
      </c>
      <c r="H40" s="22">
        <v>43635</v>
      </c>
      <c r="I40" s="3" t="s">
        <v>85</v>
      </c>
      <c r="J40" s="8">
        <v>2253.2800000000002</v>
      </c>
      <c r="K40" s="49">
        <v>2253.2800000000002</v>
      </c>
      <c r="L40" s="49">
        <v>2253.29</v>
      </c>
      <c r="N40" s="28">
        <f>IF(A40&lt;&gt;0,INDEX(#REF!,MATCH(A40,#REF!,0),10),0)</f>
        <v>0</v>
      </c>
      <c r="O40" s="30">
        <f>IF(A40&lt;&gt;0,INDEX(#REF!,MATCH(A40,#REF!,0),10),0)</f>
        <v>0</v>
      </c>
      <c r="P40" s="28">
        <f>IF(A40&lt;&gt;0,INDEX(#REF!,MATCH(A40,#REF!,0),8),0)</f>
        <v>0</v>
      </c>
    </row>
    <row r="41" spans="1:16" s="16" customFormat="1">
      <c r="C41" s="14" t="s">
        <v>15</v>
      </c>
      <c r="D41" s="3" t="s">
        <v>86</v>
      </c>
      <c r="E41" s="3"/>
      <c r="F41" s="3" t="s">
        <v>19</v>
      </c>
      <c r="H41" s="22">
        <v>43721</v>
      </c>
      <c r="I41" s="3" t="s">
        <v>87</v>
      </c>
      <c r="J41" s="8">
        <v>3489.85</v>
      </c>
      <c r="K41" s="49">
        <v>3489.85</v>
      </c>
      <c r="L41" s="49">
        <v>3489.85</v>
      </c>
      <c r="N41" s="28">
        <f>IF(A41&lt;&gt;0,INDEX(#REF!,MATCH(A41,#REF!,0),10),0)</f>
        <v>0</v>
      </c>
      <c r="O41" s="30">
        <f>IF(A41&lt;&gt;0,INDEX(#REF!,MATCH(A41,#REF!,0),10),0)</f>
        <v>0</v>
      </c>
      <c r="P41" s="28">
        <f>IF(A41&lt;&gt;0,INDEX(#REF!,MATCH(A41,#REF!,0),8),0)</f>
        <v>0</v>
      </c>
    </row>
    <row r="42" spans="1:16" s="16" customFormat="1">
      <c r="C42" s="14" t="s">
        <v>15</v>
      </c>
      <c r="D42" s="3" t="s">
        <v>88</v>
      </c>
      <c r="E42" s="3"/>
      <c r="F42" s="3" t="s">
        <v>19</v>
      </c>
      <c r="H42" s="22">
        <v>43775</v>
      </c>
      <c r="I42" s="18" t="s">
        <v>89</v>
      </c>
      <c r="J42" s="8">
        <v>2292.6</v>
      </c>
      <c r="K42" s="49">
        <v>2292.6</v>
      </c>
      <c r="L42" s="49">
        <v>2292.6</v>
      </c>
      <c r="N42" s="28">
        <f>IF(A42&lt;&gt;0,INDEX(#REF!,MATCH(A42,#REF!,0),10),0)</f>
        <v>0</v>
      </c>
      <c r="O42" s="30">
        <f>IF(A42&lt;&gt;0,INDEX(#REF!,MATCH(A42,#REF!,0),10),0)</f>
        <v>0</v>
      </c>
      <c r="P42" s="28">
        <f>IF(A42&lt;&gt;0,INDEX(#REF!,MATCH(A42,#REF!,0),8),0)</f>
        <v>0</v>
      </c>
    </row>
    <row r="43" spans="1:16" s="16" customFormat="1" ht="24.75" customHeight="1">
      <c r="E43" s="15" t="s">
        <v>700</v>
      </c>
      <c r="F43" s="15"/>
      <c r="G43" s="15"/>
      <c r="H43" s="23"/>
      <c r="I43" s="15"/>
      <c r="J43" s="9">
        <f>SUBTOTAL(9,J36:J42)</f>
        <v>42203.999999999993</v>
      </c>
      <c r="K43" s="51">
        <f>SUBTOTAL(9,K36:K42)</f>
        <v>42203.999999999993</v>
      </c>
      <c r="L43" s="51">
        <f>SUBTOTAL(9,L36:L42)</f>
        <v>42204</v>
      </c>
      <c r="N43" s="28">
        <f>IF(A43&lt;&gt;0,INDEX(#REF!,MATCH(A43,#REF!,0),10),0)</f>
        <v>0</v>
      </c>
      <c r="O43" s="30">
        <f>IF(A43&lt;&gt;0,INDEX(#REF!,MATCH(A43,#REF!,0),10),0)</f>
        <v>0</v>
      </c>
      <c r="P43" s="28">
        <f>IF(A43&lt;&gt;0,INDEX(#REF!,MATCH(A43,#REF!,0),8),0)</f>
        <v>0</v>
      </c>
    </row>
    <row r="44" spans="1:16" s="16" customFormat="1">
      <c r="A44" s="14" t="s">
        <v>90</v>
      </c>
      <c r="B44" s="3" t="s">
        <v>91</v>
      </c>
      <c r="C44" s="14" t="s">
        <v>15</v>
      </c>
      <c r="D44" s="11" t="s">
        <v>92</v>
      </c>
      <c r="E44" s="11"/>
      <c r="F44" s="11" t="s">
        <v>19</v>
      </c>
      <c r="H44" s="22">
        <v>43559</v>
      </c>
      <c r="I44" s="18" t="s">
        <v>93</v>
      </c>
      <c r="J44" s="8">
        <v>2988.64</v>
      </c>
      <c r="K44" s="49">
        <v>2988.64</v>
      </c>
      <c r="L44" s="49">
        <v>2988.64</v>
      </c>
      <c r="N44" s="28" t="e">
        <f>IF(A44&lt;&gt;0,INDEX(#REF!,MATCH(A44,#REF!,0),10),0)</f>
        <v>#REF!</v>
      </c>
      <c r="O44" s="30" t="e">
        <f>IF(A44&lt;&gt;0,INDEX(#REF!,MATCH(A44,#REF!,0),10),0)</f>
        <v>#REF!</v>
      </c>
      <c r="P44" s="28" t="e">
        <f>IF(A44&lt;&gt;0,INDEX(#REF!,MATCH(A44,#REF!,0),8),0)</f>
        <v>#REF!</v>
      </c>
    </row>
    <row r="45" spans="1:16" s="16" customFormat="1">
      <c r="C45" s="14" t="s">
        <v>15</v>
      </c>
      <c r="D45" s="11" t="s">
        <v>94</v>
      </c>
      <c r="E45" s="11"/>
      <c r="F45" s="11" t="s">
        <v>19</v>
      </c>
      <c r="H45" s="22">
        <v>43622</v>
      </c>
      <c r="I45" s="11" t="s">
        <v>820</v>
      </c>
      <c r="J45" s="8">
        <v>16055.710000000001</v>
      </c>
      <c r="K45" s="49">
        <v>16055.710000000001</v>
      </c>
      <c r="L45" s="49">
        <v>16055.710000000001</v>
      </c>
      <c r="N45" s="28">
        <f>IF(A45&lt;&gt;0,INDEX(#REF!,MATCH(A45,#REF!,0),10),0)</f>
        <v>0</v>
      </c>
      <c r="O45" s="30">
        <f>IF(A45&lt;&gt;0,INDEX(#REF!,MATCH(A45,#REF!,0),10),0)</f>
        <v>0</v>
      </c>
      <c r="P45" s="28">
        <f>IF(A45&lt;&gt;0,INDEX(#REF!,MATCH(A45,#REF!,0),8),0)</f>
        <v>0</v>
      </c>
    </row>
    <row r="46" spans="1:16" s="16" customFormat="1">
      <c r="C46" s="14" t="s">
        <v>15</v>
      </c>
      <c r="D46" s="11" t="s">
        <v>95</v>
      </c>
      <c r="E46" s="11"/>
      <c r="F46" s="11" t="s">
        <v>19</v>
      </c>
      <c r="H46" s="22">
        <v>43692</v>
      </c>
      <c r="I46" s="18" t="s">
        <v>96</v>
      </c>
      <c r="J46" s="8">
        <v>5725.57</v>
      </c>
      <c r="K46" s="49">
        <v>5725.57</v>
      </c>
      <c r="L46" s="49">
        <v>1908.51</v>
      </c>
      <c r="N46" s="28">
        <f>IF(A46&lt;&gt;0,INDEX(#REF!,MATCH(A46,#REF!,0),10),0)</f>
        <v>0</v>
      </c>
      <c r="O46" s="30">
        <f>IF(A46&lt;&gt;0,INDEX(#REF!,MATCH(A46,#REF!,0),10),0)</f>
        <v>0</v>
      </c>
      <c r="P46" s="28">
        <f>IF(A46&lt;&gt;0,INDEX(#REF!,MATCH(A46,#REF!,0),8),0)</f>
        <v>0</v>
      </c>
    </row>
    <row r="47" spans="1:16" s="16" customFormat="1">
      <c r="C47" s="14" t="s">
        <v>15</v>
      </c>
      <c r="D47" s="11" t="s">
        <v>97</v>
      </c>
      <c r="E47" s="11"/>
      <c r="F47" s="11" t="s">
        <v>17</v>
      </c>
      <c r="H47" s="22">
        <v>43796</v>
      </c>
      <c r="I47" s="11" t="s">
        <v>98</v>
      </c>
      <c r="J47" s="8">
        <v>3063.62</v>
      </c>
      <c r="K47" s="49">
        <v>3063.62</v>
      </c>
      <c r="L47" s="49">
        <v>2297.7200000000003</v>
      </c>
      <c r="N47" s="28">
        <f>IF(A47&lt;&gt;0,INDEX(#REF!,MATCH(A47,#REF!,0),10),0)</f>
        <v>0</v>
      </c>
      <c r="O47" s="30">
        <f>IF(A47&lt;&gt;0,INDEX(#REF!,MATCH(A47,#REF!,0),10),0)</f>
        <v>0</v>
      </c>
      <c r="P47" s="28">
        <f>IF(A47&lt;&gt;0,INDEX(#REF!,MATCH(A47,#REF!,0),8),0)</f>
        <v>0</v>
      </c>
    </row>
    <row r="48" spans="1:16" s="16" customFormat="1" ht="24.75" customHeight="1">
      <c r="E48" s="15" t="s">
        <v>701</v>
      </c>
      <c r="F48" s="15"/>
      <c r="G48" s="15"/>
      <c r="H48" s="23"/>
      <c r="I48" s="15"/>
      <c r="J48" s="9">
        <f>SUBTOTAL(9,J44:J47)</f>
        <v>27833.54</v>
      </c>
      <c r="K48" s="51">
        <f>SUBTOTAL(9,K44:K47)</f>
        <v>27833.54</v>
      </c>
      <c r="L48" s="51">
        <f>SUBTOTAL(9,L44:L47)</f>
        <v>23250.58</v>
      </c>
      <c r="N48" s="28">
        <f>IF(A48&lt;&gt;0,INDEX(#REF!,MATCH(A48,#REF!,0),10),0)</f>
        <v>0</v>
      </c>
      <c r="O48" s="30">
        <f>IF(A48&lt;&gt;0,INDEX(#REF!,MATCH(A48,#REF!,0),10),0)</f>
        <v>0</v>
      </c>
      <c r="P48" s="28">
        <f>IF(A48&lt;&gt;0,INDEX(#REF!,MATCH(A48,#REF!,0),8),0)</f>
        <v>0</v>
      </c>
    </row>
    <row r="49" spans="1:16" s="16" customFormat="1">
      <c r="A49" s="14" t="s">
        <v>99</v>
      </c>
      <c r="B49" s="3" t="s">
        <v>100</v>
      </c>
      <c r="C49" s="14" t="s">
        <v>15</v>
      </c>
      <c r="D49" s="3" t="s">
        <v>101</v>
      </c>
      <c r="E49" s="3"/>
      <c r="F49" s="3" t="s">
        <v>19</v>
      </c>
      <c r="H49" s="22">
        <v>43503</v>
      </c>
      <c r="I49" s="3" t="s">
        <v>102</v>
      </c>
      <c r="J49" s="8">
        <v>23541.59</v>
      </c>
      <c r="K49" s="49">
        <v>23541.59</v>
      </c>
      <c r="L49" s="49">
        <v>23541.59</v>
      </c>
      <c r="N49" s="28" t="e">
        <f>IF(A49&lt;&gt;0,INDEX(#REF!,MATCH(A49,#REF!,0),10),0)</f>
        <v>#REF!</v>
      </c>
      <c r="O49" s="30" t="e">
        <f>IF(A49&lt;&gt;0,INDEX(#REF!,MATCH(A49,#REF!,0),10),0)</f>
        <v>#REF!</v>
      </c>
      <c r="P49" s="28" t="e">
        <f>IF(A49&lt;&gt;0,INDEX(#REF!,MATCH(A49,#REF!,0),8),0)</f>
        <v>#REF!</v>
      </c>
    </row>
    <row r="50" spans="1:16" s="16" customFormat="1">
      <c r="C50" s="14" t="s">
        <v>15</v>
      </c>
      <c r="D50" s="3" t="s">
        <v>103</v>
      </c>
      <c r="E50" s="3"/>
      <c r="F50" s="3" t="s">
        <v>17</v>
      </c>
      <c r="H50" s="22">
        <v>43706</v>
      </c>
      <c r="I50" s="3" t="s">
        <v>104</v>
      </c>
      <c r="J50" s="8">
        <v>6292.24</v>
      </c>
      <c r="K50" s="49">
        <v>6292.24</v>
      </c>
      <c r="L50" s="49">
        <v>0</v>
      </c>
      <c r="N50" s="28">
        <f>IF(A50&lt;&gt;0,INDEX(#REF!,MATCH(A50,#REF!,0),10),0)</f>
        <v>0</v>
      </c>
      <c r="O50" s="30">
        <f>IF(A50&lt;&gt;0,INDEX(#REF!,MATCH(A50,#REF!,0),10),0)</f>
        <v>0</v>
      </c>
      <c r="P50" s="28">
        <f>IF(A50&lt;&gt;0,INDEX(#REF!,MATCH(A50,#REF!,0),8),0)</f>
        <v>0</v>
      </c>
    </row>
    <row r="51" spans="1:16" s="16" customFormat="1" ht="24.75" customHeight="1">
      <c r="E51" s="15" t="s">
        <v>702</v>
      </c>
      <c r="F51" s="15"/>
      <c r="G51" s="15"/>
      <c r="H51" s="23"/>
      <c r="I51" s="15"/>
      <c r="J51" s="9">
        <f>SUBTOTAL(9,J49:J50)</f>
        <v>29833.83</v>
      </c>
      <c r="K51" s="51">
        <f>SUBTOTAL(9,K49:K50)</f>
        <v>29833.83</v>
      </c>
      <c r="L51" s="51">
        <f>SUBTOTAL(9,L49:L50)</f>
        <v>23541.59</v>
      </c>
      <c r="N51" s="28">
        <f>IF(A51&lt;&gt;0,INDEX(#REF!,MATCH(A51,#REF!,0),10),0)</f>
        <v>0</v>
      </c>
      <c r="O51" s="30">
        <f>IF(A51&lt;&gt;0,INDEX(#REF!,MATCH(A51,#REF!,0),10),0)</f>
        <v>0</v>
      </c>
      <c r="P51" s="28">
        <f>IF(A51&lt;&gt;0,INDEX(#REF!,MATCH(A51,#REF!,0),8),0)</f>
        <v>0</v>
      </c>
    </row>
    <row r="52" spans="1:16" s="16" customFormat="1">
      <c r="A52" s="14" t="s">
        <v>105</v>
      </c>
      <c r="B52" s="3" t="s">
        <v>106</v>
      </c>
      <c r="C52" s="14" t="s">
        <v>15</v>
      </c>
      <c r="D52" s="3" t="s">
        <v>107</v>
      </c>
      <c r="E52" s="3"/>
      <c r="F52" s="3" t="s">
        <v>17</v>
      </c>
      <c r="H52" s="22">
        <v>43564</v>
      </c>
      <c r="I52" s="18" t="s">
        <v>108</v>
      </c>
      <c r="J52" s="8">
        <v>447717.76</v>
      </c>
      <c r="K52" s="49">
        <v>447717.76</v>
      </c>
      <c r="L52" s="49">
        <v>425425.41000000003</v>
      </c>
      <c r="N52" s="28" t="e">
        <f>IF(A52&lt;&gt;0,INDEX(#REF!,MATCH(A52,#REF!,0),10),0)</f>
        <v>#REF!</v>
      </c>
      <c r="O52" s="30" t="e">
        <f>IF(A52&lt;&gt;0,INDEX(#REF!,MATCH(A52,#REF!,0),10),0)</f>
        <v>#REF!</v>
      </c>
      <c r="P52" s="28" t="e">
        <f>IF(A52&lt;&gt;0,INDEX(#REF!,MATCH(A52,#REF!,0),8),0)</f>
        <v>#REF!</v>
      </c>
    </row>
    <row r="53" spans="1:16" s="16" customFormat="1">
      <c r="C53" s="14" t="s">
        <v>20</v>
      </c>
      <c r="D53" s="3" t="s">
        <v>109</v>
      </c>
      <c r="E53" s="3"/>
      <c r="H53" s="22">
        <v>43609</v>
      </c>
      <c r="I53" s="3" t="s">
        <v>794</v>
      </c>
      <c r="J53" s="8">
        <v>7267.1500000000005</v>
      </c>
      <c r="K53" s="49">
        <v>7267.1500000000005</v>
      </c>
      <c r="L53" s="49">
        <v>7267.1500000000005</v>
      </c>
      <c r="N53" s="28">
        <f>IF(A53&lt;&gt;0,INDEX(#REF!,MATCH(A53,#REF!,0),10),0)</f>
        <v>0</v>
      </c>
      <c r="O53" s="30">
        <f>IF(A53&lt;&gt;0,INDEX(#REF!,MATCH(A53,#REF!,0),10),0)</f>
        <v>0</v>
      </c>
      <c r="P53" s="28">
        <f>IF(A53&lt;&gt;0,INDEX(#REF!,MATCH(A53,#REF!,0),8),0)</f>
        <v>0</v>
      </c>
    </row>
    <row r="54" spans="1:16" s="16" customFormat="1">
      <c r="C54" s="14" t="s">
        <v>20</v>
      </c>
      <c r="D54" s="3" t="s">
        <v>110</v>
      </c>
      <c r="E54" s="3"/>
      <c r="H54" s="22">
        <v>43641</v>
      </c>
      <c r="I54" s="18" t="s">
        <v>111</v>
      </c>
      <c r="J54" s="8">
        <v>3859.14</v>
      </c>
      <c r="K54" s="49">
        <v>3859.14</v>
      </c>
      <c r="L54" s="49">
        <v>3859.14</v>
      </c>
      <c r="N54" s="28">
        <f>IF(A54&lt;&gt;0,INDEX(#REF!,MATCH(A54,#REF!,0),10),0)</f>
        <v>0</v>
      </c>
      <c r="O54" s="30">
        <f>IF(A54&lt;&gt;0,INDEX(#REF!,MATCH(A54,#REF!,0),10),0)</f>
        <v>0</v>
      </c>
      <c r="P54" s="28">
        <f>IF(A54&lt;&gt;0,INDEX(#REF!,MATCH(A54,#REF!,0),8),0)</f>
        <v>0</v>
      </c>
    </row>
    <row r="55" spans="1:16" s="16" customFormat="1">
      <c r="C55" s="14" t="s">
        <v>20</v>
      </c>
      <c r="D55" s="3" t="s">
        <v>112</v>
      </c>
      <c r="E55" s="3"/>
      <c r="H55" s="22">
        <v>43690</v>
      </c>
      <c r="I55" s="18" t="s">
        <v>810</v>
      </c>
      <c r="J55" s="8">
        <v>12285.78</v>
      </c>
      <c r="K55" s="49">
        <v>12285.78</v>
      </c>
      <c r="L55" s="49">
        <v>12285.78</v>
      </c>
      <c r="N55" s="28">
        <f>IF(A55&lt;&gt;0,INDEX(#REF!,MATCH(A55,#REF!,0),10),0)</f>
        <v>0</v>
      </c>
      <c r="O55" s="30">
        <f>IF(A55&lt;&gt;0,INDEX(#REF!,MATCH(A55,#REF!,0),10),0)</f>
        <v>0</v>
      </c>
      <c r="P55" s="28">
        <f>IF(A55&lt;&gt;0,INDEX(#REF!,MATCH(A55,#REF!,0),8),0)</f>
        <v>0</v>
      </c>
    </row>
    <row r="56" spans="1:16" s="16" customFormat="1">
      <c r="C56" s="14" t="s">
        <v>20</v>
      </c>
      <c r="D56" s="3" t="s">
        <v>113</v>
      </c>
      <c r="E56" s="3"/>
      <c r="H56" s="22">
        <v>43768</v>
      </c>
      <c r="I56" s="18" t="s">
        <v>114</v>
      </c>
      <c r="J56" s="8">
        <v>6721.9000000000005</v>
      </c>
      <c r="K56" s="49">
        <v>6721.9000000000005</v>
      </c>
      <c r="L56" s="49">
        <v>6721.9000000000005</v>
      </c>
      <c r="N56" s="28">
        <f>IF(A56&lt;&gt;0,INDEX(#REF!,MATCH(A56,#REF!,0),10),0)</f>
        <v>0</v>
      </c>
      <c r="O56" s="30">
        <f>IF(A56&lt;&gt;0,INDEX(#REF!,MATCH(A56,#REF!,0),10),0)</f>
        <v>0</v>
      </c>
      <c r="P56" s="28">
        <f>IF(A56&lt;&gt;0,INDEX(#REF!,MATCH(A56,#REF!,0),8),0)</f>
        <v>0</v>
      </c>
    </row>
    <row r="57" spans="1:16" s="16" customFormat="1" ht="24.75" customHeight="1">
      <c r="E57" s="15" t="s">
        <v>703</v>
      </c>
      <c r="F57" s="15"/>
      <c r="G57" s="15"/>
      <c r="H57" s="23"/>
      <c r="I57" s="15"/>
      <c r="J57" s="9">
        <f>SUBTOTAL(9,J52:J56)</f>
        <v>477851.7300000001</v>
      </c>
      <c r="K57" s="51">
        <f>SUBTOTAL(9,K52:K56)</f>
        <v>477851.7300000001</v>
      </c>
      <c r="L57" s="51">
        <f>SUBTOTAL(9,L52:L56)</f>
        <v>455559.38000000012</v>
      </c>
      <c r="N57" s="28">
        <f>IF(A57&lt;&gt;0,INDEX(#REF!,MATCH(A57,#REF!,0),10),0)</f>
        <v>0</v>
      </c>
      <c r="O57" s="30">
        <f>IF(A57&lt;&gt;0,INDEX(#REF!,MATCH(A57,#REF!,0),10),0)</f>
        <v>0</v>
      </c>
      <c r="P57" s="28">
        <f>IF(A57&lt;&gt;0,INDEX(#REF!,MATCH(A57,#REF!,0),8),0)</f>
        <v>0</v>
      </c>
    </row>
    <row r="58" spans="1:16" s="16" customFormat="1">
      <c r="A58" s="14" t="s">
        <v>115</v>
      </c>
      <c r="B58" s="18" t="s">
        <v>116</v>
      </c>
      <c r="C58" s="14" t="s">
        <v>15</v>
      </c>
      <c r="D58" s="3" t="s">
        <v>117</v>
      </c>
      <c r="E58" s="3"/>
      <c r="F58" s="3" t="s">
        <v>17</v>
      </c>
      <c r="H58" s="22">
        <v>43595</v>
      </c>
      <c r="I58" s="18" t="s">
        <v>118</v>
      </c>
      <c r="J58" s="8">
        <v>6862.27</v>
      </c>
      <c r="K58" s="49">
        <v>6862.27</v>
      </c>
      <c r="L58" s="49">
        <v>0</v>
      </c>
      <c r="N58" s="28" t="e">
        <f>IF(A58&lt;&gt;0,INDEX(#REF!,MATCH(A58,#REF!,0),10),0)</f>
        <v>#REF!</v>
      </c>
      <c r="O58" s="30" t="e">
        <f>IF(A58&lt;&gt;0,INDEX(#REF!,MATCH(A58,#REF!,0),10),0)</f>
        <v>#REF!</v>
      </c>
      <c r="P58" s="28" t="e">
        <f>IF(A58&lt;&gt;0,INDEX(#REF!,MATCH(A58,#REF!,0),8),0)</f>
        <v>#REF!</v>
      </c>
    </row>
    <row r="59" spans="1:16" s="16" customFormat="1">
      <c r="C59" s="14" t="s">
        <v>15</v>
      </c>
      <c r="D59" s="3" t="s">
        <v>119</v>
      </c>
      <c r="E59" s="3"/>
      <c r="F59" s="3" t="s">
        <v>17</v>
      </c>
      <c r="H59" s="22">
        <v>43599</v>
      </c>
      <c r="I59" s="18" t="s">
        <v>120</v>
      </c>
      <c r="J59" s="8">
        <v>108996.07</v>
      </c>
      <c r="K59" s="49">
        <v>108996.07</v>
      </c>
      <c r="L59" s="49">
        <v>108240.46</v>
      </c>
      <c r="N59" s="28">
        <f>IF(A59&lt;&gt;0,INDEX(#REF!,MATCH(A59,#REF!,0),10),0)</f>
        <v>0</v>
      </c>
      <c r="O59" s="30">
        <f>IF(A59&lt;&gt;0,INDEX(#REF!,MATCH(A59,#REF!,0),10),0)</f>
        <v>0</v>
      </c>
      <c r="P59" s="28">
        <f>IF(A59&lt;&gt;0,INDEX(#REF!,MATCH(A59,#REF!,0),8),0)</f>
        <v>0</v>
      </c>
    </row>
    <row r="60" spans="1:16" s="16" customFormat="1" ht="24.75" customHeight="1">
      <c r="E60" s="15" t="s">
        <v>704</v>
      </c>
      <c r="F60" s="15"/>
      <c r="G60" s="15"/>
      <c r="H60" s="23"/>
      <c r="I60" s="15"/>
      <c r="J60" s="9">
        <f>SUBTOTAL(9,J58:J59)</f>
        <v>115858.34000000001</v>
      </c>
      <c r="K60" s="51">
        <f>SUBTOTAL(9,K58:K59)</f>
        <v>115858.34000000001</v>
      </c>
      <c r="L60" s="51">
        <f>SUBTOTAL(9,L58:L59)</f>
        <v>108240.46</v>
      </c>
      <c r="N60" s="28">
        <f>IF(A60&lt;&gt;0,INDEX(#REF!,MATCH(A60,#REF!,0),10),0)</f>
        <v>0</v>
      </c>
      <c r="O60" s="30">
        <f>IF(A60&lt;&gt;0,INDEX(#REF!,MATCH(A60,#REF!,0),10),0)</f>
        <v>0</v>
      </c>
      <c r="P60" s="28">
        <f>IF(A60&lt;&gt;0,INDEX(#REF!,MATCH(A60,#REF!,0),8),0)</f>
        <v>0</v>
      </c>
    </row>
    <row r="61" spans="1:16" s="16" customFormat="1">
      <c r="A61" s="14" t="s">
        <v>121</v>
      </c>
      <c r="B61" s="18" t="s">
        <v>122</v>
      </c>
      <c r="C61" s="44" t="s">
        <v>21</v>
      </c>
      <c r="D61" s="3" t="s">
        <v>123</v>
      </c>
      <c r="E61" s="3"/>
      <c r="F61" s="3" t="s">
        <v>17</v>
      </c>
      <c r="H61" s="22">
        <v>43773</v>
      </c>
      <c r="I61" s="3" t="s">
        <v>124</v>
      </c>
      <c r="J61" s="8">
        <f>271227.5*1.14975</f>
        <v>311843.81812499999</v>
      </c>
      <c r="K61" s="49">
        <v>790788.86</v>
      </c>
      <c r="L61" s="49">
        <v>273724.75</v>
      </c>
      <c r="N61" s="28" t="e">
        <f>IF(A61&lt;&gt;0,INDEX(#REF!,MATCH(A61,#REF!,0),10),0)</f>
        <v>#REF!</v>
      </c>
      <c r="O61" s="30" t="e">
        <f>IF(A61&lt;&gt;0,INDEX(#REF!,MATCH(A61,#REF!,0),10),0)</f>
        <v>#REF!</v>
      </c>
      <c r="P61" s="28" t="e">
        <f>IF(A61&lt;&gt;0,INDEX(#REF!,MATCH(A61,#REF!,0),8),0)</f>
        <v>#REF!</v>
      </c>
    </row>
    <row r="62" spans="1:16" s="16" customFormat="1" ht="24.75" customHeight="1">
      <c r="E62" s="15" t="s">
        <v>705</v>
      </c>
      <c r="F62" s="15"/>
      <c r="G62" s="15"/>
      <c r="H62" s="23"/>
      <c r="I62" s="15"/>
      <c r="J62" s="9">
        <f>SUBTOTAL(9,J61)</f>
        <v>311843.81812499999</v>
      </c>
      <c r="K62" s="51">
        <f>SUBTOTAL(9,K61)</f>
        <v>790788.86</v>
      </c>
      <c r="L62" s="51">
        <f>SUBTOTAL(9,L61)</f>
        <v>273724.75</v>
      </c>
      <c r="N62" s="28">
        <f>IF(A62&lt;&gt;0,INDEX(#REF!,MATCH(A62,#REF!,0),10),0)</f>
        <v>0</v>
      </c>
      <c r="O62" s="30">
        <f>IF(A62&lt;&gt;0,INDEX(#REF!,MATCH(A62,#REF!,0),10),0)</f>
        <v>0</v>
      </c>
      <c r="P62" s="28">
        <f>IF(A62&lt;&gt;0,INDEX(#REF!,MATCH(A62,#REF!,0),8),0)</f>
        <v>0</v>
      </c>
    </row>
    <row r="63" spans="1:16" s="16" customFormat="1">
      <c r="A63" s="14" t="s">
        <v>125</v>
      </c>
      <c r="B63" s="3" t="s">
        <v>126</v>
      </c>
      <c r="C63" s="14" t="s">
        <v>15</v>
      </c>
      <c r="D63" s="3" t="s">
        <v>127</v>
      </c>
      <c r="E63" s="3"/>
      <c r="F63" s="3" t="s">
        <v>19</v>
      </c>
      <c r="H63" s="22">
        <v>43473</v>
      </c>
      <c r="I63" s="18" t="s">
        <v>128</v>
      </c>
      <c r="J63" s="8">
        <v>58360.62</v>
      </c>
      <c r="K63" s="49">
        <v>58360.62</v>
      </c>
      <c r="L63" s="49">
        <v>58360.72</v>
      </c>
      <c r="N63" s="28" t="e">
        <f>IF(A63&lt;&gt;0,INDEX(#REF!,MATCH(A63,#REF!,0),10),0)</f>
        <v>#REF!</v>
      </c>
      <c r="O63" s="30" t="e">
        <f>IF(A63&lt;&gt;0,INDEX(#REF!,MATCH(A63,#REF!,0),10),0)</f>
        <v>#REF!</v>
      </c>
      <c r="P63" s="28" t="e">
        <f>IF(A63&lt;&gt;0,INDEX(#REF!,MATCH(A63,#REF!,0),8),0)</f>
        <v>#REF!</v>
      </c>
    </row>
    <row r="64" spans="1:16" s="16" customFormat="1">
      <c r="C64" s="14" t="s">
        <v>15</v>
      </c>
      <c r="D64" s="3" t="s">
        <v>129</v>
      </c>
      <c r="E64" s="3"/>
      <c r="F64" s="3" t="s">
        <v>17</v>
      </c>
      <c r="H64" s="22">
        <v>43718</v>
      </c>
      <c r="I64" s="3" t="s">
        <v>130</v>
      </c>
      <c r="J64" s="8">
        <v>2673.17</v>
      </c>
      <c r="K64" s="49">
        <v>2673.17</v>
      </c>
      <c r="L64" s="49">
        <v>2662.33</v>
      </c>
      <c r="N64" s="28">
        <f>IF(A64&lt;&gt;0,INDEX(#REF!,MATCH(A64,#REF!,0),10),0)</f>
        <v>0</v>
      </c>
      <c r="O64" s="30">
        <f>IF(A64&lt;&gt;0,INDEX(#REF!,MATCH(A64,#REF!,0),10),0)</f>
        <v>0</v>
      </c>
      <c r="P64" s="28">
        <f>IF(A64&lt;&gt;0,INDEX(#REF!,MATCH(A64,#REF!,0),8),0)</f>
        <v>0</v>
      </c>
    </row>
    <row r="65" spans="1:16" s="16" customFormat="1">
      <c r="C65" s="14" t="s">
        <v>15</v>
      </c>
      <c r="D65" s="3" t="s">
        <v>131</v>
      </c>
      <c r="E65" s="3"/>
      <c r="F65" s="3" t="s">
        <v>19</v>
      </c>
      <c r="H65" s="22">
        <v>43763</v>
      </c>
      <c r="I65" s="18" t="s">
        <v>132</v>
      </c>
      <c r="J65" s="8">
        <v>5748.75</v>
      </c>
      <c r="K65" s="49">
        <v>5748.75</v>
      </c>
      <c r="L65" s="49">
        <v>5748.75</v>
      </c>
      <c r="N65" s="28">
        <f>IF(A65&lt;&gt;0,INDEX(#REF!,MATCH(A65,#REF!,0),10),0)</f>
        <v>0</v>
      </c>
      <c r="O65" s="30">
        <f>IF(A65&lt;&gt;0,INDEX(#REF!,MATCH(A65,#REF!,0),10),0)</f>
        <v>0</v>
      </c>
      <c r="P65" s="28">
        <f>IF(A65&lt;&gt;0,INDEX(#REF!,MATCH(A65,#REF!,0),8),0)</f>
        <v>0</v>
      </c>
    </row>
    <row r="66" spans="1:16" s="16" customFormat="1" ht="24.75" customHeight="1">
      <c r="E66" s="15" t="s">
        <v>706</v>
      </c>
      <c r="F66" s="15"/>
      <c r="G66" s="15"/>
      <c r="H66" s="23"/>
      <c r="I66" s="15"/>
      <c r="J66" s="9">
        <f>SUBTOTAL(9,J63:J65)</f>
        <v>66782.540000000008</v>
      </c>
      <c r="K66" s="51">
        <f>SUBTOTAL(9,K63:K65)</f>
        <v>66782.540000000008</v>
      </c>
      <c r="L66" s="51">
        <f>SUBTOTAL(9,L63:L65)</f>
        <v>66771.8</v>
      </c>
      <c r="N66" s="28">
        <f>IF(A66&lt;&gt;0,INDEX(#REF!,MATCH(A66,#REF!,0),10),0)</f>
        <v>0</v>
      </c>
      <c r="O66" s="30">
        <f>IF(A66&lt;&gt;0,INDEX(#REF!,MATCH(A66,#REF!,0),10),0)</f>
        <v>0</v>
      </c>
      <c r="P66" s="28">
        <f>IF(A66&lt;&gt;0,INDEX(#REF!,MATCH(A66,#REF!,0),8),0)</f>
        <v>0</v>
      </c>
    </row>
    <row r="67" spans="1:16" s="16" customFormat="1">
      <c r="A67" s="14" t="s">
        <v>133</v>
      </c>
      <c r="B67" s="18" t="s">
        <v>134</v>
      </c>
      <c r="C67" s="14" t="s">
        <v>20</v>
      </c>
      <c r="D67" s="3" t="s">
        <v>135</v>
      </c>
      <c r="E67" s="3"/>
      <c r="H67" s="22">
        <v>43508</v>
      </c>
      <c r="I67" s="18" t="s">
        <v>136</v>
      </c>
      <c r="J67" s="8">
        <v>4416.97</v>
      </c>
      <c r="K67" s="49">
        <v>4416.97</v>
      </c>
      <c r="L67" s="49">
        <v>4416.97</v>
      </c>
      <c r="N67" s="28" t="e">
        <f>IF(A67&lt;&gt;0,INDEX(#REF!,MATCH(A67,#REF!,0),10),0)</f>
        <v>#REF!</v>
      </c>
      <c r="O67" s="30" t="e">
        <f>IF(A67&lt;&gt;0,INDEX(#REF!,MATCH(A67,#REF!,0),10),0)</f>
        <v>#REF!</v>
      </c>
      <c r="P67" s="28" t="e">
        <f>IF(A67&lt;&gt;0,INDEX(#REF!,MATCH(A67,#REF!,0),8),0)</f>
        <v>#REF!</v>
      </c>
    </row>
    <row r="68" spans="1:16" s="16" customFormat="1">
      <c r="C68" s="14" t="s">
        <v>20</v>
      </c>
      <c r="D68" s="3" t="s">
        <v>137</v>
      </c>
      <c r="E68" s="3"/>
      <c r="H68" s="22">
        <v>43555</v>
      </c>
      <c r="I68" s="3" t="s">
        <v>138</v>
      </c>
      <c r="J68" s="8">
        <v>3312.73</v>
      </c>
      <c r="K68" s="49">
        <v>3312.73</v>
      </c>
      <c r="L68" s="49">
        <v>3312.73</v>
      </c>
      <c r="N68" s="28">
        <f>IF(A68&lt;&gt;0,INDEX(#REF!,MATCH(A68,#REF!,0),10),0)</f>
        <v>0</v>
      </c>
      <c r="O68" s="30">
        <f>IF(A68&lt;&gt;0,INDEX(#REF!,MATCH(A68,#REF!,0),10),0)</f>
        <v>0</v>
      </c>
      <c r="P68" s="28">
        <f>IF(A68&lt;&gt;0,INDEX(#REF!,MATCH(A68,#REF!,0),8),0)</f>
        <v>0</v>
      </c>
    </row>
    <row r="69" spans="1:16" s="16" customFormat="1">
      <c r="C69" s="14" t="s">
        <v>20</v>
      </c>
      <c r="D69" s="3" t="s">
        <v>139</v>
      </c>
      <c r="E69" s="3"/>
      <c r="H69" s="22">
        <v>43555</v>
      </c>
      <c r="I69" s="3" t="s">
        <v>140</v>
      </c>
      <c r="J69" s="8">
        <v>2576.5700000000002</v>
      </c>
      <c r="K69" s="49">
        <v>2576.5700000000002</v>
      </c>
      <c r="L69" s="49">
        <v>2576.5700000000002</v>
      </c>
      <c r="N69" s="28">
        <f>IF(A69&lt;&gt;0,INDEX(#REF!,MATCH(A69,#REF!,0),10),0)</f>
        <v>0</v>
      </c>
      <c r="O69" s="30">
        <f>IF(A69&lt;&gt;0,INDEX(#REF!,MATCH(A69,#REF!,0),10),0)</f>
        <v>0</v>
      </c>
      <c r="P69" s="28">
        <f>IF(A69&lt;&gt;0,INDEX(#REF!,MATCH(A69,#REF!,0),8),0)</f>
        <v>0</v>
      </c>
    </row>
    <row r="70" spans="1:16" s="16" customFormat="1">
      <c r="C70" s="14" t="s">
        <v>20</v>
      </c>
      <c r="D70" s="3" t="s">
        <v>141</v>
      </c>
      <c r="E70" s="3"/>
      <c r="H70" s="22">
        <v>43594</v>
      </c>
      <c r="I70" s="3" t="s">
        <v>142</v>
      </c>
      <c r="J70" s="8">
        <v>3400.48</v>
      </c>
      <c r="K70" s="49">
        <v>3400.48</v>
      </c>
      <c r="L70" s="49">
        <v>3400.48</v>
      </c>
      <c r="N70" s="28">
        <f>IF(A70&lt;&gt;0,INDEX(#REF!,MATCH(A70,#REF!,0),10),0)</f>
        <v>0</v>
      </c>
      <c r="O70" s="30">
        <f>IF(A70&lt;&gt;0,INDEX(#REF!,MATCH(A70,#REF!,0),10),0)</f>
        <v>0</v>
      </c>
      <c r="P70" s="28">
        <f>IF(A70&lt;&gt;0,INDEX(#REF!,MATCH(A70,#REF!,0),8),0)</f>
        <v>0</v>
      </c>
    </row>
    <row r="71" spans="1:16" s="16" customFormat="1">
      <c r="C71" s="14" t="s">
        <v>20</v>
      </c>
      <c r="D71" s="3" t="s">
        <v>143</v>
      </c>
      <c r="E71" s="3"/>
      <c r="H71" s="22">
        <v>43732</v>
      </c>
      <c r="I71" s="3" t="s">
        <v>144</v>
      </c>
      <c r="J71" s="8">
        <v>3778.31</v>
      </c>
      <c r="K71" s="49">
        <v>3778.31</v>
      </c>
      <c r="L71" s="49">
        <v>3778.31</v>
      </c>
      <c r="N71" s="28">
        <f>IF(A71&lt;&gt;0,INDEX(#REF!,MATCH(A71,#REF!,0),10),0)</f>
        <v>0</v>
      </c>
      <c r="O71" s="30">
        <f>IF(A71&lt;&gt;0,INDEX(#REF!,MATCH(A71,#REF!,0),10),0)</f>
        <v>0</v>
      </c>
      <c r="P71" s="28">
        <f>IF(A71&lt;&gt;0,INDEX(#REF!,MATCH(A71,#REF!,0),8),0)</f>
        <v>0</v>
      </c>
    </row>
    <row r="72" spans="1:16" s="16" customFormat="1">
      <c r="C72" s="14" t="s">
        <v>20</v>
      </c>
      <c r="D72" s="3" t="s">
        <v>145</v>
      </c>
      <c r="E72" s="3"/>
      <c r="H72" s="22">
        <v>43804</v>
      </c>
      <c r="I72" s="18" t="s">
        <v>146</v>
      </c>
      <c r="J72" s="8">
        <v>8010.99</v>
      </c>
      <c r="K72" s="49">
        <v>8010.99</v>
      </c>
      <c r="L72" s="49">
        <v>8010.99</v>
      </c>
      <c r="N72" s="28">
        <f>IF(A72&lt;&gt;0,INDEX(#REF!,MATCH(A72,#REF!,0),10),0)</f>
        <v>0</v>
      </c>
      <c r="O72" s="30">
        <f>IF(A72&lt;&gt;0,INDEX(#REF!,MATCH(A72,#REF!,0),10),0)</f>
        <v>0</v>
      </c>
      <c r="P72" s="28">
        <f>IF(A72&lt;&gt;0,INDEX(#REF!,MATCH(A72,#REF!,0),8),0)</f>
        <v>0</v>
      </c>
    </row>
    <row r="73" spans="1:16" s="16" customFormat="1" ht="24.75" customHeight="1">
      <c r="E73" s="15" t="s">
        <v>707</v>
      </c>
      <c r="F73" s="15"/>
      <c r="G73" s="15"/>
      <c r="H73" s="23"/>
      <c r="I73" s="15"/>
      <c r="J73" s="9">
        <f>SUBTOTAL(9,J67:J72)</f>
        <v>25496.050000000003</v>
      </c>
      <c r="K73" s="51">
        <f>SUBTOTAL(9,K67:K72)</f>
        <v>25496.050000000003</v>
      </c>
      <c r="L73" s="51">
        <f>SUBTOTAL(9,L67:L72)</f>
        <v>25496.050000000003</v>
      </c>
      <c r="N73" s="28">
        <f>IF(A73&lt;&gt;0,INDEX(#REF!,MATCH(A73,#REF!,0),10),0)</f>
        <v>0</v>
      </c>
      <c r="O73" s="30">
        <f>IF(A73&lt;&gt;0,INDEX(#REF!,MATCH(A73,#REF!,0),10),0)</f>
        <v>0</v>
      </c>
      <c r="P73" s="28">
        <f>IF(A73&lt;&gt;0,INDEX(#REF!,MATCH(A73,#REF!,0),8),0)</f>
        <v>0</v>
      </c>
    </row>
    <row r="74" spans="1:16" s="16" customFormat="1">
      <c r="A74" s="14" t="s">
        <v>147</v>
      </c>
      <c r="B74" s="18" t="s">
        <v>148</v>
      </c>
      <c r="C74" s="14" t="s">
        <v>20</v>
      </c>
      <c r="D74" s="3" t="s">
        <v>149</v>
      </c>
      <c r="E74" s="3"/>
      <c r="H74" s="22">
        <v>43507</v>
      </c>
      <c r="I74" s="3" t="s">
        <v>150</v>
      </c>
      <c r="J74" s="8">
        <v>22995</v>
      </c>
      <c r="K74" s="49">
        <v>22995</v>
      </c>
      <c r="L74" s="49">
        <v>22995</v>
      </c>
      <c r="N74" s="28" t="e">
        <f>IF(A74&lt;&gt;0,INDEX(#REF!,MATCH(A74,#REF!,0),10),0)</f>
        <v>#REF!</v>
      </c>
      <c r="O74" s="30" t="e">
        <f>IF(A74&lt;&gt;0,INDEX(#REF!,MATCH(A74,#REF!,0),10),0)</f>
        <v>#REF!</v>
      </c>
      <c r="P74" s="28" t="e">
        <f>IF(A74&lt;&gt;0,INDEX(#REF!,MATCH(A74,#REF!,0),8),0)</f>
        <v>#REF!</v>
      </c>
    </row>
    <row r="75" spans="1:16" s="16" customFormat="1">
      <c r="C75" s="14" t="s">
        <v>20</v>
      </c>
      <c r="D75" s="3" t="s">
        <v>151</v>
      </c>
      <c r="E75" s="3"/>
      <c r="H75" s="22">
        <v>43541</v>
      </c>
      <c r="I75" s="3" t="s">
        <v>152</v>
      </c>
      <c r="J75" s="8">
        <v>22995</v>
      </c>
      <c r="K75" s="49">
        <v>22995</v>
      </c>
      <c r="L75" s="49">
        <v>22995</v>
      </c>
      <c r="N75" s="28">
        <f>IF(A75&lt;&gt;0,INDEX(#REF!,MATCH(A75,#REF!,0),10),0)</f>
        <v>0</v>
      </c>
      <c r="O75" s="30">
        <f>IF(A75&lt;&gt;0,INDEX(#REF!,MATCH(A75,#REF!,0),10),0)</f>
        <v>0</v>
      </c>
      <c r="P75" s="28">
        <f>IF(A75&lt;&gt;0,INDEX(#REF!,MATCH(A75,#REF!,0),8),0)</f>
        <v>0</v>
      </c>
    </row>
    <row r="76" spans="1:16" s="16" customFormat="1">
      <c r="C76" s="14" t="s">
        <v>20</v>
      </c>
      <c r="D76" s="3" t="s">
        <v>153</v>
      </c>
      <c r="E76" s="3"/>
      <c r="H76" s="22">
        <v>43616</v>
      </c>
      <c r="I76" s="3" t="s">
        <v>154</v>
      </c>
      <c r="J76" s="8">
        <v>5748.75</v>
      </c>
      <c r="K76" s="49">
        <v>5748.75</v>
      </c>
      <c r="L76" s="49">
        <v>5748.75</v>
      </c>
      <c r="N76" s="28">
        <f>IF(A76&lt;&gt;0,INDEX(#REF!,MATCH(A76,#REF!,0),10),0)</f>
        <v>0</v>
      </c>
      <c r="O76" s="30">
        <f>IF(A76&lt;&gt;0,INDEX(#REF!,MATCH(A76,#REF!,0),10),0)</f>
        <v>0</v>
      </c>
      <c r="P76" s="28">
        <f>IF(A76&lt;&gt;0,INDEX(#REF!,MATCH(A76,#REF!,0),8),0)</f>
        <v>0</v>
      </c>
    </row>
    <row r="77" spans="1:16" s="16" customFormat="1" ht="24.75" customHeight="1">
      <c r="E77" s="15" t="s">
        <v>708</v>
      </c>
      <c r="F77" s="15"/>
      <c r="G77" s="15"/>
      <c r="H77" s="23"/>
      <c r="I77" s="15"/>
      <c r="J77" s="9">
        <f>SUBTOTAL(9,J74:J76)</f>
        <v>51738.75</v>
      </c>
      <c r="K77" s="51">
        <f>SUBTOTAL(9,K74:K76)</f>
        <v>51738.75</v>
      </c>
      <c r="L77" s="51">
        <f>SUBTOTAL(9,L74:L76)</f>
        <v>51738.75</v>
      </c>
      <c r="N77" s="28">
        <f>IF(A77&lt;&gt;0,INDEX(#REF!,MATCH(A77,#REF!,0),10),0)</f>
        <v>0</v>
      </c>
      <c r="O77" s="30">
        <f>IF(A77&lt;&gt;0,INDEX(#REF!,MATCH(A77,#REF!,0),10),0)</f>
        <v>0</v>
      </c>
      <c r="P77" s="28">
        <f>IF(A77&lt;&gt;0,INDEX(#REF!,MATCH(A77,#REF!,0),8),0)</f>
        <v>0</v>
      </c>
    </row>
    <row r="78" spans="1:16" s="16" customFormat="1">
      <c r="A78" s="14" t="s">
        <v>155</v>
      </c>
      <c r="B78" s="3" t="s">
        <v>156</v>
      </c>
      <c r="C78" s="14" t="s">
        <v>15</v>
      </c>
      <c r="D78" s="3" t="s">
        <v>157</v>
      </c>
      <c r="E78" s="3"/>
      <c r="F78" s="3" t="s">
        <v>19</v>
      </c>
      <c r="H78" s="22">
        <v>43495</v>
      </c>
      <c r="I78" s="3" t="s">
        <v>821</v>
      </c>
      <c r="J78" s="8">
        <v>14173.49</v>
      </c>
      <c r="K78" s="49">
        <v>14173.49</v>
      </c>
      <c r="L78" s="49">
        <v>14173.48</v>
      </c>
      <c r="N78" s="28" t="e">
        <f>IF(A78&lt;&gt;0,INDEX(#REF!,MATCH(A78,#REF!,0),10),0)</f>
        <v>#REF!</v>
      </c>
      <c r="O78" s="30" t="e">
        <f>IF(A78&lt;&gt;0,INDEX(#REF!,MATCH(A78,#REF!,0),10),0)</f>
        <v>#REF!</v>
      </c>
      <c r="P78" s="28" t="e">
        <f>IF(A78&lt;&gt;0,INDEX(#REF!,MATCH(A78,#REF!,0),8),0)</f>
        <v>#REF!</v>
      </c>
    </row>
    <row r="79" spans="1:16" s="16" customFormat="1">
      <c r="C79" s="14" t="s">
        <v>15</v>
      </c>
      <c r="D79" s="3" t="s">
        <v>158</v>
      </c>
      <c r="E79" s="3"/>
      <c r="F79" s="3" t="s">
        <v>19</v>
      </c>
      <c r="H79" s="22">
        <v>43521</v>
      </c>
      <c r="I79" s="18" t="s">
        <v>159</v>
      </c>
      <c r="J79" s="8">
        <v>3511.34</v>
      </c>
      <c r="K79" s="49">
        <v>3511.34</v>
      </c>
      <c r="L79" s="49">
        <v>3511.34</v>
      </c>
      <c r="N79" s="28">
        <f>IF(A79&lt;&gt;0,INDEX(#REF!,MATCH(A79,#REF!,0),10),0)</f>
        <v>0</v>
      </c>
      <c r="O79" s="30">
        <f>IF(A79&lt;&gt;0,INDEX(#REF!,MATCH(A79,#REF!,0),10),0)</f>
        <v>0</v>
      </c>
      <c r="P79" s="28">
        <f>IF(A79&lt;&gt;0,INDEX(#REF!,MATCH(A79,#REF!,0),8),0)</f>
        <v>0</v>
      </c>
    </row>
    <row r="80" spans="1:16" s="16" customFormat="1">
      <c r="C80" s="14" t="s">
        <v>15</v>
      </c>
      <c r="D80" s="3" t="s">
        <v>160</v>
      </c>
      <c r="E80" s="3"/>
      <c r="F80" s="3" t="s">
        <v>19</v>
      </c>
      <c r="H80" s="22">
        <v>43556</v>
      </c>
      <c r="I80" s="3" t="s">
        <v>161</v>
      </c>
      <c r="J80" s="8">
        <v>13975.630000000001</v>
      </c>
      <c r="K80" s="49">
        <v>13975.630000000001</v>
      </c>
      <c r="L80" s="49">
        <v>13975.630000000001</v>
      </c>
      <c r="N80" s="28">
        <f>IF(A80&lt;&gt;0,INDEX(#REF!,MATCH(A80,#REF!,0),10),0)</f>
        <v>0</v>
      </c>
      <c r="O80" s="30">
        <f>IF(A80&lt;&gt;0,INDEX(#REF!,MATCH(A80,#REF!,0),10),0)</f>
        <v>0</v>
      </c>
      <c r="P80" s="28">
        <f>IF(A80&lt;&gt;0,INDEX(#REF!,MATCH(A80,#REF!,0),8),0)</f>
        <v>0</v>
      </c>
    </row>
    <row r="81" spans="1:17" s="16" customFormat="1">
      <c r="C81" s="14" t="s">
        <v>15</v>
      </c>
      <c r="D81" s="3" t="s">
        <v>162</v>
      </c>
      <c r="E81" s="3"/>
      <c r="F81" s="3" t="s">
        <v>19</v>
      </c>
      <c r="H81" s="22">
        <v>43570</v>
      </c>
      <c r="I81" s="3" t="s">
        <v>163</v>
      </c>
      <c r="J81" s="8">
        <v>5426.25</v>
      </c>
      <c r="K81" s="49">
        <v>5426.25</v>
      </c>
      <c r="L81" s="49">
        <v>5426.25</v>
      </c>
      <c r="N81" s="28">
        <f>IF(A81&lt;&gt;0,INDEX(#REF!,MATCH(A81,#REF!,0),10),0)</f>
        <v>0</v>
      </c>
      <c r="O81" s="30">
        <f>IF(A81&lt;&gt;0,INDEX(#REF!,MATCH(A81,#REF!,0),10),0)</f>
        <v>0</v>
      </c>
      <c r="P81" s="28">
        <f>IF(A81&lt;&gt;0,INDEX(#REF!,MATCH(A81,#REF!,0),8),0)</f>
        <v>0</v>
      </c>
    </row>
    <row r="82" spans="1:17" s="16" customFormat="1">
      <c r="C82" s="14" t="s">
        <v>15</v>
      </c>
      <c r="D82" s="3" t="s">
        <v>164</v>
      </c>
      <c r="E82" s="3"/>
      <c r="F82" s="3" t="s">
        <v>19</v>
      </c>
      <c r="H82" s="22">
        <v>43588</v>
      </c>
      <c r="I82" s="3" t="s">
        <v>165</v>
      </c>
      <c r="J82" s="8">
        <v>2395.3000000000002</v>
      </c>
      <c r="K82" s="49">
        <v>2395.3000000000002</v>
      </c>
      <c r="L82" s="49">
        <v>2395.3000000000002</v>
      </c>
      <c r="N82" s="28">
        <f>IF(A82&lt;&gt;0,INDEX(#REF!,MATCH(A82,#REF!,0),10),0)</f>
        <v>0</v>
      </c>
      <c r="O82" s="30">
        <f>IF(A82&lt;&gt;0,INDEX(#REF!,MATCH(A82,#REF!,0),10),0)</f>
        <v>0</v>
      </c>
      <c r="P82" s="28">
        <f>IF(A82&lt;&gt;0,INDEX(#REF!,MATCH(A82,#REF!,0),8),0)</f>
        <v>0</v>
      </c>
    </row>
    <row r="83" spans="1:17" s="16" customFormat="1">
      <c r="C83" s="14" t="s">
        <v>15</v>
      </c>
      <c r="D83" s="3" t="s">
        <v>166</v>
      </c>
      <c r="E83" s="3"/>
      <c r="F83" s="3" t="s">
        <v>19</v>
      </c>
      <c r="H83" s="22">
        <v>43592</v>
      </c>
      <c r="I83" s="18" t="s">
        <v>167</v>
      </c>
      <c r="J83" s="8">
        <v>15006.39</v>
      </c>
      <c r="K83" s="49">
        <v>15006.39</v>
      </c>
      <c r="L83" s="49">
        <v>14925.91</v>
      </c>
      <c r="N83" s="28">
        <f>IF(A83&lt;&gt;0,INDEX(#REF!,MATCH(A83,#REF!,0),10),0)</f>
        <v>0</v>
      </c>
      <c r="O83" s="30">
        <f>IF(A83&lt;&gt;0,INDEX(#REF!,MATCH(A83,#REF!,0),10),0)</f>
        <v>0</v>
      </c>
      <c r="P83" s="28">
        <f>IF(A83&lt;&gt;0,INDEX(#REF!,MATCH(A83,#REF!,0),8),0)</f>
        <v>0</v>
      </c>
    </row>
    <row r="84" spans="1:17" s="16" customFormat="1">
      <c r="C84" s="14" t="s">
        <v>15</v>
      </c>
      <c r="D84" s="3" t="s">
        <v>168</v>
      </c>
      <c r="E84" s="3"/>
      <c r="F84" s="3" t="s">
        <v>19</v>
      </c>
      <c r="H84" s="22">
        <v>43629</v>
      </c>
      <c r="I84" s="3" t="s">
        <v>169</v>
      </c>
      <c r="J84" s="8">
        <v>6848.9000000000005</v>
      </c>
      <c r="K84" s="49">
        <v>6848.9000000000005</v>
      </c>
      <c r="L84" s="49">
        <v>6848.9000000000005</v>
      </c>
      <c r="N84" s="28">
        <f>IF(A84&lt;&gt;0,INDEX(#REF!,MATCH(A84,#REF!,0),10),0)</f>
        <v>0</v>
      </c>
      <c r="O84" s="30">
        <f>IF(A84&lt;&gt;0,INDEX(#REF!,MATCH(A84,#REF!,0),10),0)</f>
        <v>0</v>
      </c>
      <c r="P84" s="28">
        <f>IF(A84&lt;&gt;0,INDEX(#REF!,MATCH(A84,#REF!,0),8),0)</f>
        <v>0</v>
      </c>
    </row>
    <row r="85" spans="1:17" s="16" customFormat="1" ht="24.75" customHeight="1">
      <c r="E85" s="15" t="s">
        <v>709</v>
      </c>
      <c r="F85" s="15"/>
      <c r="G85" s="15"/>
      <c r="H85" s="23"/>
      <c r="I85" s="15"/>
      <c r="J85" s="9">
        <f>SUBTOTAL(9,J78:J84)</f>
        <v>61337.30000000001</v>
      </c>
      <c r="K85" s="51">
        <f>SUBTOTAL(9,K78:K84)</f>
        <v>61337.30000000001</v>
      </c>
      <c r="L85" s="51">
        <f>SUBTOTAL(9,L78:L84)</f>
        <v>61256.810000000005</v>
      </c>
      <c r="N85" s="28">
        <f>IF(A85&lt;&gt;0,INDEX(#REF!,MATCH(A85,#REF!,0),10),0)</f>
        <v>0</v>
      </c>
      <c r="O85" s="30">
        <f>IF(A85&lt;&gt;0,INDEX(#REF!,MATCH(A85,#REF!,0),10),0)</f>
        <v>0</v>
      </c>
      <c r="P85" s="28">
        <f>IF(A85&lt;&gt;0,INDEX(#REF!,MATCH(A85,#REF!,0),8),0)</f>
        <v>0</v>
      </c>
    </row>
    <row r="86" spans="1:17" s="16" customFormat="1">
      <c r="A86" s="14" t="s">
        <v>170</v>
      </c>
      <c r="B86" s="3" t="s">
        <v>171</v>
      </c>
      <c r="C86" s="14" t="s">
        <v>15</v>
      </c>
      <c r="D86" s="3" t="s">
        <v>172</v>
      </c>
      <c r="E86" s="3"/>
      <c r="F86" s="3" t="s">
        <v>19</v>
      </c>
      <c r="H86" s="22">
        <v>43472</v>
      </c>
      <c r="I86" s="18" t="s">
        <v>173</v>
      </c>
      <c r="J86" s="8">
        <v>34779.94</v>
      </c>
      <c r="K86" s="49">
        <v>34779.94</v>
      </c>
      <c r="L86" s="49">
        <v>33917.629999999997</v>
      </c>
      <c r="N86" s="28" t="e">
        <f>IF(A86&lt;&gt;0,INDEX(#REF!,MATCH(A86,#REF!,0),10),0)</f>
        <v>#REF!</v>
      </c>
      <c r="O86" s="30" t="e">
        <f>IF(A86&lt;&gt;0,INDEX(#REF!,MATCH(A86,#REF!,0),10),0)</f>
        <v>#REF!</v>
      </c>
      <c r="P86" s="28" t="e">
        <f>IF(A86&lt;&gt;0,INDEX(#REF!,MATCH(A86,#REF!,0),8),0)</f>
        <v>#REF!</v>
      </c>
      <c r="Q86" s="27" t="s">
        <v>801</v>
      </c>
    </row>
    <row r="87" spans="1:17" s="16" customFormat="1">
      <c r="C87" s="14" t="s">
        <v>20</v>
      </c>
      <c r="D87" s="3" t="s">
        <v>174</v>
      </c>
      <c r="E87" s="3"/>
      <c r="H87" s="22">
        <v>43650</v>
      </c>
      <c r="I87" s="18" t="s">
        <v>175</v>
      </c>
      <c r="J87" s="8">
        <v>4024.13</v>
      </c>
      <c r="K87" s="49">
        <v>4024.13</v>
      </c>
      <c r="L87" s="49">
        <v>4024.13</v>
      </c>
      <c r="N87" s="28">
        <f>IF(A87&lt;&gt;0,INDEX(#REF!,MATCH(A87,#REF!,0),10),0)</f>
        <v>0</v>
      </c>
      <c r="O87" s="30">
        <f>IF(A87&lt;&gt;0,INDEX(#REF!,MATCH(A87,#REF!,0),10),0)</f>
        <v>0</v>
      </c>
      <c r="P87" s="28">
        <f>IF(A87&lt;&gt;0,INDEX(#REF!,MATCH(A87,#REF!,0),8),0)</f>
        <v>0</v>
      </c>
      <c r="Q87" s="27" t="s">
        <v>802</v>
      </c>
    </row>
    <row r="88" spans="1:17" s="16" customFormat="1" ht="24.75" customHeight="1">
      <c r="E88" s="15" t="s">
        <v>710</v>
      </c>
      <c r="F88" s="15"/>
      <c r="G88" s="15"/>
      <c r="H88" s="23"/>
      <c r="I88" s="15"/>
      <c r="J88" s="9">
        <f>SUBTOTAL(9,J86:J87)</f>
        <v>38804.07</v>
      </c>
      <c r="K88" s="51">
        <f>SUBTOTAL(9,K86:K87)</f>
        <v>38804.07</v>
      </c>
      <c r="L88" s="51">
        <f>SUBTOTAL(9,L86:L87)</f>
        <v>37941.759999999995</v>
      </c>
      <c r="N88" s="28">
        <f>IF(A88&lt;&gt;0,INDEX(#REF!,MATCH(A88,#REF!,0),10),0)</f>
        <v>0</v>
      </c>
      <c r="O88" s="30">
        <f>IF(A88&lt;&gt;0,INDEX(#REF!,MATCH(A88,#REF!,0),10),0)</f>
        <v>0</v>
      </c>
      <c r="P88" s="28">
        <f>IF(A88&lt;&gt;0,INDEX(#REF!,MATCH(A88,#REF!,0),8),0)</f>
        <v>0</v>
      </c>
    </row>
    <row r="89" spans="1:17" s="16" customFormat="1">
      <c r="A89" s="14" t="s">
        <v>176</v>
      </c>
      <c r="B89" s="3" t="s">
        <v>177</v>
      </c>
      <c r="C89" s="14" t="s">
        <v>15</v>
      </c>
      <c r="D89" s="3" t="s">
        <v>178</v>
      </c>
      <c r="E89" s="3"/>
      <c r="F89" s="3" t="s">
        <v>19</v>
      </c>
      <c r="H89" s="22">
        <v>43500</v>
      </c>
      <c r="I89" s="3" t="s">
        <v>179</v>
      </c>
      <c r="J89" s="8">
        <v>2362.7400000000002</v>
      </c>
      <c r="K89" s="49">
        <v>2362.7400000000002</v>
      </c>
      <c r="L89" s="49">
        <v>2362.7400000000002</v>
      </c>
      <c r="N89" s="28" t="e">
        <f>IF(A89&lt;&gt;0,INDEX(#REF!,MATCH(A89,#REF!,0),10),0)</f>
        <v>#REF!</v>
      </c>
      <c r="O89" s="30" t="e">
        <f>IF(A89&lt;&gt;0,INDEX(#REF!,MATCH(A89,#REF!,0),10),0)</f>
        <v>#REF!</v>
      </c>
      <c r="P89" s="28" t="e">
        <f>IF(A89&lt;&gt;0,INDEX(#REF!,MATCH(A89,#REF!,0),8),0)</f>
        <v>#REF!</v>
      </c>
    </row>
    <row r="90" spans="1:17" s="16" customFormat="1">
      <c r="C90" s="14" t="s">
        <v>15</v>
      </c>
      <c r="D90" s="3" t="s">
        <v>180</v>
      </c>
      <c r="E90" s="3"/>
      <c r="F90" s="3" t="s">
        <v>19</v>
      </c>
      <c r="H90" s="22">
        <v>43629</v>
      </c>
      <c r="I90" s="3" t="s">
        <v>822</v>
      </c>
      <c r="J90" s="8">
        <v>3840.17</v>
      </c>
      <c r="K90" s="49">
        <v>3840.17</v>
      </c>
      <c r="L90" s="49">
        <v>3840.17</v>
      </c>
      <c r="N90" s="28">
        <f>IF(A90&lt;&gt;0,INDEX(#REF!,MATCH(A90,#REF!,0),10),0)</f>
        <v>0</v>
      </c>
      <c r="O90" s="30">
        <f>IF(A90&lt;&gt;0,INDEX(#REF!,MATCH(A90,#REF!,0),10),0)</f>
        <v>0</v>
      </c>
      <c r="P90" s="28">
        <f>IF(A90&lt;&gt;0,INDEX(#REF!,MATCH(A90,#REF!,0),8),0)</f>
        <v>0</v>
      </c>
    </row>
    <row r="91" spans="1:17" s="16" customFormat="1">
      <c r="C91" s="14" t="s">
        <v>15</v>
      </c>
      <c r="D91" s="3" t="s">
        <v>181</v>
      </c>
      <c r="E91" s="3"/>
      <c r="F91" s="3" t="s">
        <v>17</v>
      </c>
      <c r="H91" s="22">
        <v>43712</v>
      </c>
      <c r="I91" s="18" t="s">
        <v>823</v>
      </c>
      <c r="J91" s="8">
        <v>25082.95</v>
      </c>
      <c r="K91" s="49">
        <v>25082.95</v>
      </c>
      <c r="L91" s="49">
        <v>0</v>
      </c>
      <c r="N91" s="28">
        <f>IF(A91&lt;&gt;0,INDEX(#REF!,MATCH(A91,#REF!,0),10),0)</f>
        <v>0</v>
      </c>
      <c r="O91" s="30">
        <f>IF(A91&lt;&gt;0,INDEX(#REF!,MATCH(A91,#REF!,0),10),0)</f>
        <v>0</v>
      </c>
      <c r="P91" s="28">
        <f>IF(A91&lt;&gt;0,INDEX(#REF!,MATCH(A91,#REF!,0),8),0)</f>
        <v>0</v>
      </c>
    </row>
    <row r="92" spans="1:17" s="16" customFormat="1">
      <c r="C92" s="14" t="s">
        <v>15</v>
      </c>
      <c r="D92" s="3" t="s">
        <v>182</v>
      </c>
      <c r="E92" s="3"/>
      <c r="F92" s="3" t="s">
        <v>17</v>
      </c>
      <c r="H92" s="22">
        <v>43714</v>
      </c>
      <c r="I92" s="3" t="s">
        <v>183</v>
      </c>
      <c r="J92" s="8">
        <v>2805.4</v>
      </c>
      <c r="K92" s="49">
        <v>2805.4</v>
      </c>
      <c r="L92" s="49">
        <v>1126.76</v>
      </c>
      <c r="N92" s="28">
        <f>IF(A92&lt;&gt;0,INDEX(#REF!,MATCH(A92,#REF!,0),10),0)</f>
        <v>0</v>
      </c>
      <c r="O92" s="30">
        <f>IF(A92&lt;&gt;0,INDEX(#REF!,MATCH(A92,#REF!,0),10),0)</f>
        <v>0</v>
      </c>
      <c r="P92" s="28">
        <f>IF(A92&lt;&gt;0,INDEX(#REF!,MATCH(A92,#REF!,0),8),0)</f>
        <v>0</v>
      </c>
    </row>
    <row r="93" spans="1:17" s="16" customFormat="1" ht="24.75" customHeight="1">
      <c r="E93" s="15" t="s">
        <v>711</v>
      </c>
      <c r="F93" s="15"/>
      <c r="G93" s="15"/>
      <c r="H93" s="23"/>
      <c r="I93" s="15"/>
      <c r="J93" s="9">
        <f>SUBTOTAL(9,J89:J92)</f>
        <v>34091.26</v>
      </c>
      <c r="K93" s="51">
        <f>SUBTOTAL(9,K89:K92)</f>
        <v>34091.26</v>
      </c>
      <c r="L93" s="51">
        <f>SUBTOTAL(9,L89:L92)</f>
        <v>7329.67</v>
      </c>
      <c r="N93" s="28">
        <f>IF(A93&lt;&gt;0,INDEX(#REF!,MATCH(A93,#REF!,0),10),0)</f>
        <v>0</v>
      </c>
      <c r="O93" s="30">
        <f>IF(A93&lt;&gt;0,INDEX(#REF!,MATCH(A93,#REF!,0),10),0)</f>
        <v>0</v>
      </c>
      <c r="P93" s="28">
        <f>IF(A93&lt;&gt;0,INDEX(#REF!,MATCH(A93,#REF!,0),8),0)</f>
        <v>0</v>
      </c>
    </row>
    <row r="94" spans="1:17" s="16" customFormat="1">
      <c r="A94" s="14" t="s">
        <v>184</v>
      </c>
      <c r="B94" s="3" t="s">
        <v>185</v>
      </c>
      <c r="C94" s="14" t="s">
        <v>15</v>
      </c>
      <c r="D94" s="3" t="s">
        <v>186</v>
      </c>
      <c r="E94" s="3"/>
      <c r="F94" s="3" t="s">
        <v>17</v>
      </c>
      <c r="H94" s="22">
        <v>43473</v>
      </c>
      <c r="I94" s="3" t="s">
        <v>187</v>
      </c>
      <c r="J94" s="8">
        <v>161892.34</v>
      </c>
      <c r="K94" s="49">
        <v>161892.34</v>
      </c>
      <c r="L94" s="49">
        <v>149474.70000000001</v>
      </c>
      <c r="N94" s="28" t="e">
        <f>IF(A94&lt;&gt;0,INDEX(#REF!,MATCH(A94,#REF!,0),10),0)</f>
        <v>#REF!</v>
      </c>
      <c r="O94" s="30" t="e">
        <f>IF(A94&lt;&gt;0,INDEX(#REF!,MATCH(A94,#REF!,0),10),0)</f>
        <v>#REF!</v>
      </c>
      <c r="P94" s="28" t="e">
        <f>IF(A94&lt;&gt;0,INDEX(#REF!,MATCH(A94,#REF!,0),8),0)</f>
        <v>#REF!</v>
      </c>
    </row>
    <row r="95" spans="1:17" s="16" customFormat="1" ht="24.75" customHeight="1">
      <c r="E95" s="15" t="s">
        <v>712</v>
      </c>
      <c r="F95" s="15"/>
      <c r="G95" s="15"/>
      <c r="H95" s="23"/>
      <c r="I95" s="15"/>
      <c r="J95" s="9">
        <f>SUBTOTAL(9,J94)</f>
        <v>161892.34</v>
      </c>
      <c r="K95" s="51">
        <f>SUBTOTAL(9,K94)</f>
        <v>161892.34</v>
      </c>
      <c r="L95" s="51">
        <f>SUBTOTAL(9,L94)</f>
        <v>149474.70000000001</v>
      </c>
      <c r="N95" s="28">
        <f>IF(A95&lt;&gt;0,INDEX(#REF!,MATCH(A95,#REF!,0),10),0)</f>
        <v>0</v>
      </c>
      <c r="O95" s="30">
        <f>IF(A95&lt;&gt;0,INDEX(#REF!,MATCH(A95,#REF!,0),10),0)</f>
        <v>0</v>
      </c>
      <c r="P95" s="28">
        <f>IF(A95&lt;&gt;0,INDEX(#REF!,MATCH(A95,#REF!,0),8),0)</f>
        <v>0</v>
      </c>
    </row>
    <row r="96" spans="1:17" s="16" customFormat="1">
      <c r="A96" s="14" t="s">
        <v>188</v>
      </c>
      <c r="B96" s="3" t="s">
        <v>189</v>
      </c>
      <c r="C96" s="14" t="s">
        <v>15</v>
      </c>
      <c r="D96" s="3" t="s">
        <v>190</v>
      </c>
      <c r="E96" s="3"/>
      <c r="F96" s="3" t="s">
        <v>17</v>
      </c>
      <c r="H96" s="22">
        <v>43479</v>
      </c>
      <c r="I96" s="18" t="s">
        <v>191</v>
      </c>
      <c r="J96" s="8">
        <v>160965</v>
      </c>
      <c r="K96" s="49">
        <v>160965</v>
      </c>
      <c r="L96" s="49">
        <v>135412</v>
      </c>
      <c r="N96" s="28" t="e">
        <f>IF(A96&lt;&gt;0,INDEX(#REF!,MATCH(A96,#REF!,0),10),0)</f>
        <v>#REF!</v>
      </c>
      <c r="O96" s="30" t="e">
        <f>IF(A96&lt;&gt;0,INDEX(#REF!,MATCH(A96,#REF!,0),10),0)</f>
        <v>#REF!</v>
      </c>
      <c r="P96" s="28" t="e">
        <f>IF(A96&lt;&gt;0,INDEX(#REF!,MATCH(A96,#REF!,0),8),0)</f>
        <v>#REF!</v>
      </c>
    </row>
    <row r="97" spans="1:16" s="16" customFormat="1" ht="24.75" customHeight="1">
      <c r="E97" s="15" t="s">
        <v>713</v>
      </c>
      <c r="F97" s="15"/>
      <c r="G97" s="15"/>
      <c r="H97" s="23"/>
      <c r="I97" s="15"/>
      <c r="J97" s="9">
        <f>SUBTOTAL(9,J96:J96)</f>
        <v>160965</v>
      </c>
      <c r="K97" s="51">
        <f>SUBTOTAL(9,K96:K96)</f>
        <v>160965</v>
      </c>
      <c r="L97" s="51">
        <f>SUBTOTAL(9,L96:L96)</f>
        <v>135412</v>
      </c>
      <c r="N97" s="28">
        <f>IF(A97&lt;&gt;0,INDEX(#REF!,MATCH(A97,#REF!,0),10),0)</f>
        <v>0</v>
      </c>
      <c r="O97" s="30">
        <f>IF(A97&lt;&gt;0,INDEX(#REF!,MATCH(A97,#REF!,0),10),0)</f>
        <v>0</v>
      </c>
      <c r="P97" s="28">
        <f>IF(A97&lt;&gt;0,INDEX(#REF!,MATCH(A97,#REF!,0),8),0)</f>
        <v>0</v>
      </c>
    </row>
    <row r="98" spans="1:16" s="16" customFormat="1">
      <c r="A98" s="14" t="s">
        <v>192</v>
      </c>
      <c r="B98" s="3" t="s">
        <v>193</v>
      </c>
      <c r="C98" s="14" t="s">
        <v>15</v>
      </c>
      <c r="D98" s="3" t="s">
        <v>194</v>
      </c>
      <c r="E98" s="3"/>
      <c r="F98" s="3" t="s">
        <v>19</v>
      </c>
      <c r="H98" s="22">
        <v>43525</v>
      </c>
      <c r="I98" s="3" t="s">
        <v>195</v>
      </c>
      <c r="J98" s="8">
        <v>2859.43</v>
      </c>
      <c r="K98" s="49">
        <v>2859.43</v>
      </c>
      <c r="L98" s="49">
        <v>2859.42</v>
      </c>
      <c r="N98" s="28" t="e">
        <f>IF(A98&lt;&gt;0,INDEX(#REF!,MATCH(A98,#REF!,0),10),0)</f>
        <v>#REF!</v>
      </c>
      <c r="O98" s="30" t="e">
        <f>IF(A98&lt;&gt;0,INDEX(#REF!,MATCH(A98,#REF!,0),10),0)</f>
        <v>#REF!</v>
      </c>
      <c r="P98" s="28" t="e">
        <f>IF(A98&lt;&gt;0,INDEX(#REF!,MATCH(A98,#REF!,0),8),0)</f>
        <v>#REF!</v>
      </c>
    </row>
    <row r="99" spans="1:16" s="16" customFormat="1">
      <c r="C99" s="14" t="s">
        <v>15</v>
      </c>
      <c r="D99" s="3" t="s">
        <v>196</v>
      </c>
      <c r="E99" s="3"/>
      <c r="F99" s="3" t="s">
        <v>19</v>
      </c>
      <c r="H99" s="22">
        <v>43592</v>
      </c>
      <c r="I99" s="18" t="s">
        <v>197</v>
      </c>
      <c r="J99" s="8">
        <v>2333.7600000000002</v>
      </c>
      <c r="K99" s="49">
        <v>2333.7600000000002</v>
      </c>
      <c r="L99" s="49">
        <v>2333.7600000000002</v>
      </c>
      <c r="N99" s="28">
        <f>IF(A99&lt;&gt;0,INDEX(#REF!,MATCH(A99,#REF!,0),10),0)</f>
        <v>0</v>
      </c>
      <c r="O99" s="30">
        <f>IF(A99&lt;&gt;0,INDEX(#REF!,MATCH(A99,#REF!,0),10),0)</f>
        <v>0</v>
      </c>
      <c r="P99" s="28">
        <f>IF(A99&lt;&gt;0,INDEX(#REF!,MATCH(A99,#REF!,0),8),0)</f>
        <v>0</v>
      </c>
    </row>
    <row r="100" spans="1:16" s="16" customFormat="1">
      <c r="C100" s="14" t="s">
        <v>15</v>
      </c>
      <c r="D100" s="3" t="s">
        <v>198</v>
      </c>
      <c r="E100" s="3"/>
      <c r="F100" s="3" t="s">
        <v>17</v>
      </c>
      <c r="H100" s="22">
        <v>43609</v>
      </c>
      <c r="I100" s="18" t="s">
        <v>199</v>
      </c>
      <c r="J100" s="8">
        <v>62798.29</v>
      </c>
      <c r="K100" s="49">
        <v>62798.29</v>
      </c>
      <c r="L100" s="49">
        <v>61622.520000000004</v>
      </c>
      <c r="N100" s="28">
        <f>IF(A100&lt;&gt;0,INDEX(#REF!,MATCH(A100,#REF!,0),10),0)</f>
        <v>0</v>
      </c>
      <c r="O100" s="30">
        <f>IF(A100&lt;&gt;0,INDEX(#REF!,MATCH(A100,#REF!,0),10),0)</f>
        <v>0</v>
      </c>
      <c r="P100" s="28">
        <f>IF(A100&lt;&gt;0,INDEX(#REF!,MATCH(A100,#REF!,0),8),0)</f>
        <v>0</v>
      </c>
    </row>
    <row r="101" spans="1:16" s="16" customFormat="1">
      <c r="C101" s="14" t="s">
        <v>15</v>
      </c>
      <c r="D101" s="3" t="s">
        <v>200</v>
      </c>
      <c r="E101" s="3"/>
      <c r="F101" s="3" t="s">
        <v>19</v>
      </c>
      <c r="H101" s="22">
        <v>43613</v>
      </c>
      <c r="I101" s="3" t="s">
        <v>201</v>
      </c>
      <c r="J101" s="8">
        <v>2780.1</v>
      </c>
      <c r="K101" s="49">
        <v>2780.1</v>
      </c>
      <c r="L101" s="49">
        <v>2780.1</v>
      </c>
      <c r="N101" s="28">
        <f>IF(A101&lt;&gt;0,INDEX(#REF!,MATCH(A101,#REF!,0),10),0)</f>
        <v>0</v>
      </c>
      <c r="O101" s="30">
        <f>IF(A101&lt;&gt;0,INDEX(#REF!,MATCH(A101,#REF!,0),10),0)</f>
        <v>0</v>
      </c>
      <c r="P101" s="28">
        <f>IF(A101&lt;&gt;0,INDEX(#REF!,MATCH(A101,#REF!,0),8),0)</f>
        <v>0</v>
      </c>
    </row>
    <row r="102" spans="1:16" s="16" customFormat="1">
      <c r="C102" s="14" t="s">
        <v>15</v>
      </c>
      <c r="D102" s="3" t="s">
        <v>202</v>
      </c>
      <c r="E102" s="3"/>
      <c r="F102" s="3" t="s">
        <v>17</v>
      </c>
      <c r="H102" s="22">
        <v>43818</v>
      </c>
      <c r="I102" s="18" t="s">
        <v>203</v>
      </c>
      <c r="J102" s="8">
        <v>3426.71</v>
      </c>
      <c r="K102" s="49">
        <v>3426.71</v>
      </c>
      <c r="L102" s="49">
        <v>0</v>
      </c>
      <c r="N102" s="28">
        <f>IF(A102&lt;&gt;0,INDEX(#REF!,MATCH(A102,#REF!,0),10),0)</f>
        <v>0</v>
      </c>
      <c r="O102" s="30">
        <f>IF(A102&lt;&gt;0,INDEX(#REF!,MATCH(A102,#REF!,0),10),0)</f>
        <v>0</v>
      </c>
      <c r="P102" s="28">
        <f>IF(A102&lt;&gt;0,INDEX(#REF!,MATCH(A102,#REF!,0),8),0)</f>
        <v>0</v>
      </c>
    </row>
    <row r="103" spans="1:16" s="16" customFormat="1" ht="24.75" customHeight="1">
      <c r="E103" s="15" t="s">
        <v>714</v>
      </c>
      <c r="F103" s="15"/>
      <c r="G103" s="15"/>
      <c r="H103" s="23"/>
      <c r="I103" s="15"/>
      <c r="J103" s="9">
        <f>SUBTOTAL(9,J98:J102)</f>
        <v>74198.290000000008</v>
      </c>
      <c r="K103" s="51">
        <f>SUBTOTAL(9,K98:K102)</f>
        <v>74198.290000000008</v>
      </c>
      <c r="L103" s="51">
        <f>SUBTOTAL(9,L98:L102)</f>
        <v>69595.800000000017</v>
      </c>
      <c r="N103" s="28">
        <f>IF(A103&lt;&gt;0,INDEX(#REF!,MATCH(A103,#REF!,0),10),0)</f>
        <v>0</v>
      </c>
      <c r="O103" s="30">
        <f>IF(A103&lt;&gt;0,INDEX(#REF!,MATCH(A103,#REF!,0),10),0)</f>
        <v>0</v>
      </c>
      <c r="P103" s="28">
        <f>IF(A103&lt;&gt;0,INDEX(#REF!,MATCH(A103,#REF!,0),8),0)</f>
        <v>0</v>
      </c>
    </row>
    <row r="104" spans="1:16" s="16" customFormat="1">
      <c r="A104" s="14" t="s">
        <v>204</v>
      </c>
      <c r="B104" s="3" t="s">
        <v>205</v>
      </c>
      <c r="C104" s="14" t="s">
        <v>15</v>
      </c>
      <c r="D104" s="3" t="s">
        <v>206</v>
      </c>
      <c r="E104" s="3"/>
      <c r="F104" s="3" t="s">
        <v>19</v>
      </c>
      <c r="H104" s="22">
        <v>43481</v>
      </c>
      <c r="I104" s="18" t="s">
        <v>207</v>
      </c>
      <c r="J104" s="8">
        <v>112507.34</v>
      </c>
      <c r="K104" s="49">
        <v>112507.34</v>
      </c>
      <c r="L104" s="49">
        <v>112507.34</v>
      </c>
      <c r="N104" s="28" t="e">
        <f>IF(A104&lt;&gt;0,INDEX(#REF!,MATCH(A104,#REF!,0),10),0)</f>
        <v>#REF!</v>
      </c>
      <c r="O104" s="30" t="e">
        <f>IF(A104&lt;&gt;0,INDEX(#REF!,MATCH(A104,#REF!,0),10),0)</f>
        <v>#REF!</v>
      </c>
      <c r="P104" s="28" t="e">
        <f>IF(A104&lt;&gt;0,INDEX(#REF!,MATCH(A104,#REF!,0),8),0)</f>
        <v>#REF!</v>
      </c>
    </row>
    <row r="105" spans="1:16" s="16" customFormat="1" ht="24.75" customHeight="1">
      <c r="E105" s="15" t="s">
        <v>715</v>
      </c>
      <c r="F105" s="15"/>
      <c r="G105" s="15"/>
      <c r="H105" s="23"/>
      <c r="I105" s="15"/>
      <c r="J105" s="9">
        <f>SUBTOTAL(9,J104)</f>
        <v>112507.34</v>
      </c>
      <c r="K105" s="51">
        <f>SUBTOTAL(9,K104)</f>
        <v>112507.34</v>
      </c>
      <c r="L105" s="51">
        <f>SUBTOTAL(9,L104)</f>
        <v>112507.34</v>
      </c>
      <c r="N105" s="28">
        <f>IF(A105&lt;&gt;0,INDEX(#REF!,MATCH(A105,#REF!,0),10),0)</f>
        <v>0</v>
      </c>
      <c r="O105" s="30">
        <f>IF(A105&lt;&gt;0,INDEX(#REF!,MATCH(A105,#REF!,0),10),0)</f>
        <v>0</v>
      </c>
      <c r="P105" s="28">
        <f>IF(A105&lt;&gt;0,INDEX(#REF!,MATCH(A105,#REF!,0),8),0)</f>
        <v>0</v>
      </c>
    </row>
    <row r="106" spans="1:16" s="16" customFormat="1">
      <c r="A106" s="14" t="s">
        <v>208</v>
      </c>
      <c r="B106" s="18" t="s">
        <v>209</v>
      </c>
      <c r="C106" s="14" t="s">
        <v>15</v>
      </c>
      <c r="D106" s="3" t="s">
        <v>210</v>
      </c>
      <c r="E106" s="3"/>
      <c r="F106" s="3" t="s">
        <v>19</v>
      </c>
      <c r="H106" s="22">
        <v>43766</v>
      </c>
      <c r="I106" s="3" t="s">
        <v>211</v>
      </c>
      <c r="J106" s="8">
        <v>9606.17</v>
      </c>
      <c r="K106" s="49">
        <v>9606.17</v>
      </c>
      <c r="L106" s="49">
        <v>9606.16</v>
      </c>
      <c r="N106" s="28" t="e">
        <f>IF(A106&lt;&gt;0,INDEX(#REF!,MATCH(A106,#REF!,0),10),0)</f>
        <v>#REF!</v>
      </c>
      <c r="O106" s="30" t="e">
        <f>IF(A106&lt;&gt;0,INDEX(#REF!,MATCH(A106,#REF!,0),10),0)</f>
        <v>#REF!</v>
      </c>
      <c r="P106" s="28" t="e">
        <f>IF(A106&lt;&gt;0,INDEX(#REF!,MATCH(A106,#REF!,0),8),0)</f>
        <v>#REF!</v>
      </c>
    </row>
    <row r="107" spans="1:16" s="16" customFormat="1">
      <c r="C107" s="14" t="s">
        <v>15</v>
      </c>
      <c r="D107" s="3" t="s">
        <v>212</v>
      </c>
      <c r="E107" s="3"/>
      <c r="F107" s="3" t="s">
        <v>19</v>
      </c>
      <c r="H107" s="22">
        <v>43766</v>
      </c>
      <c r="I107" s="3" t="s">
        <v>213</v>
      </c>
      <c r="J107" s="8">
        <v>8371.33</v>
      </c>
      <c r="K107" s="49">
        <v>8371.33</v>
      </c>
      <c r="L107" s="49">
        <v>8371.33</v>
      </c>
      <c r="N107" s="28">
        <f>IF(A107&lt;&gt;0,INDEX(#REF!,MATCH(A107,#REF!,0),10),0)</f>
        <v>0</v>
      </c>
      <c r="O107" s="30">
        <f>IF(A107&lt;&gt;0,INDEX(#REF!,MATCH(A107,#REF!,0),10),0)</f>
        <v>0</v>
      </c>
      <c r="P107" s="28">
        <f>IF(A107&lt;&gt;0,INDEX(#REF!,MATCH(A107,#REF!,0),8),0)</f>
        <v>0</v>
      </c>
    </row>
    <row r="108" spans="1:16" s="16" customFormat="1">
      <c r="C108" s="14" t="s">
        <v>15</v>
      </c>
      <c r="D108" s="3" t="s">
        <v>214</v>
      </c>
      <c r="E108" s="3"/>
      <c r="F108" s="3" t="s">
        <v>19</v>
      </c>
      <c r="H108" s="22">
        <v>43775</v>
      </c>
      <c r="I108" s="3" t="s">
        <v>215</v>
      </c>
      <c r="J108" s="8">
        <v>10281.06</v>
      </c>
      <c r="K108" s="49">
        <v>10281.06</v>
      </c>
      <c r="L108" s="49">
        <v>10281.06</v>
      </c>
      <c r="N108" s="28">
        <f>IF(A108&lt;&gt;0,INDEX(#REF!,MATCH(A108,#REF!,0),10),0)</f>
        <v>0</v>
      </c>
      <c r="O108" s="30">
        <f>IF(A108&lt;&gt;0,INDEX(#REF!,MATCH(A108,#REF!,0),10),0)</f>
        <v>0</v>
      </c>
      <c r="P108" s="28">
        <f>IF(A108&lt;&gt;0,INDEX(#REF!,MATCH(A108,#REF!,0),8),0)</f>
        <v>0</v>
      </c>
    </row>
    <row r="109" spans="1:16" s="16" customFormat="1" ht="24.75" customHeight="1">
      <c r="E109" s="15" t="s">
        <v>716</v>
      </c>
      <c r="F109" s="15"/>
      <c r="G109" s="15"/>
      <c r="H109" s="23"/>
      <c r="I109" s="15"/>
      <c r="J109" s="9">
        <f>SUBTOTAL(9,J106:J108)</f>
        <v>28258.559999999998</v>
      </c>
      <c r="K109" s="51">
        <f>SUBTOTAL(9,K106:K108)</f>
        <v>28258.559999999998</v>
      </c>
      <c r="L109" s="51">
        <f>SUBTOTAL(9,L106:L108)</f>
        <v>28258.549999999996</v>
      </c>
      <c r="N109" s="28">
        <f>IF(A109&lt;&gt;0,INDEX(#REF!,MATCH(A109,#REF!,0),10),0)</f>
        <v>0</v>
      </c>
      <c r="O109" s="30">
        <f>IF(A109&lt;&gt;0,INDEX(#REF!,MATCH(A109,#REF!,0),10),0)</f>
        <v>0</v>
      </c>
      <c r="P109" s="28">
        <f>IF(A109&lt;&gt;0,INDEX(#REF!,MATCH(A109,#REF!,0),8),0)</f>
        <v>0</v>
      </c>
    </row>
    <row r="110" spans="1:16" s="16" customFormat="1">
      <c r="A110" s="14" t="s">
        <v>216</v>
      </c>
      <c r="B110" s="18" t="s">
        <v>217</v>
      </c>
      <c r="C110" s="14" t="s">
        <v>15</v>
      </c>
      <c r="D110" s="11" t="s">
        <v>218</v>
      </c>
      <c r="E110" s="11"/>
      <c r="F110" s="11" t="s">
        <v>19</v>
      </c>
      <c r="H110" s="22">
        <v>43530</v>
      </c>
      <c r="I110" s="18" t="s">
        <v>219</v>
      </c>
      <c r="J110" s="8">
        <v>20102.86</v>
      </c>
      <c r="K110" s="49">
        <v>20102.86</v>
      </c>
      <c r="L110" s="49">
        <v>20102.8</v>
      </c>
      <c r="N110" s="28" t="e">
        <f>IF(A110&lt;&gt;0,INDEX(#REF!,MATCH(A110,#REF!,0),10),0)</f>
        <v>#REF!</v>
      </c>
      <c r="O110" s="30" t="e">
        <f>IF(A110&lt;&gt;0,INDEX(#REF!,MATCH(A110,#REF!,0),10),0)</f>
        <v>#REF!</v>
      </c>
      <c r="P110" s="28" t="e">
        <f>IF(A110&lt;&gt;0,INDEX(#REF!,MATCH(A110,#REF!,0),8),0)</f>
        <v>#REF!</v>
      </c>
    </row>
    <row r="111" spans="1:16" s="16" customFormat="1">
      <c r="C111" s="14" t="s">
        <v>15</v>
      </c>
      <c r="D111" s="11" t="s">
        <v>220</v>
      </c>
      <c r="E111" s="11"/>
      <c r="F111" s="11" t="s">
        <v>17</v>
      </c>
      <c r="H111" s="22">
        <v>43535</v>
      </c>
      <c r="I111" s="11" t="s">
        <v>221</v>
      </c>
      <c r="J111" s="8">
        <v>2500.71</v>
      </c>
      <c r="K111" s="49">
        <v>2500.71</v>
      </c>
      <c r="L111" s="49">
        <v>1149.74</v>
      </c>
      <c r="N111" s="28">
        <f>IF(A111&lt;&gt;0,INDEX(#REF!,MATCH(A111,#REF!,0),10),0)</f>
        <v>0</v>
      </c>
      <c r="O111" s="30">
        <f>IF(A111&lt;&gt;0,INDEX(#REF!,MATCH(A111,#REF!,0),10),0)</f>
        <v>0</v>
      </c>
      <c r="P111" s="28">
        <f>IF(A111&lt;&gt;0,INDEX(#REF!,MATCH(A111,#REF!,0),8),0)</f>
        <v>0</v>
      </c>
    </row>
    <row r="112" spans="1:16" s="16" customFormat="1">
      <c r="C112" s="14" t="s">
        <v>15</v>
      </c>
      <c r="D112" s="11" t="s">
        <v>222</v>
      </c>
      <c r="E112" s="11"/>
      <c r="F112" s="11" t="s">
        <v>17</v>
      </c>
      <c r="H112" s="22">
        <v>43558</v>
      </c>
      <c r="I112" s="11" t="s">
        <v>223</v>
      </c>
      <c r="J112" s="8">
        <v>6844.4800000000005</v>
      </c>
      <c r="K112" s="49">
        <v>6844.4800000000005</v>
      </c>
      <c r="L112" s="49">
        <v>0</v>
      </c>
      <c r="N112" s="28">
        <f>IF(A112&lt;&gt;0,INDEX(#REF!,MATCH(A112,#REF!,0),10),0)</f>
        <v>0</v>
      </c>
      <c r="O112" s="30">
        <f>IF(A112&lt;&gt;0,INDEX(#REF!,MATCH(A112,#REF!,0),10),0)</f>
        <v>0</v>
      </c>
      <c r="P112" s="28">
        <f>IF(A112&lt;&gt;0,INDEX(#REF!,MATCH(A112,#REF!,0),8),0)</f>
        <v>0</v>
      </c>
    </row>
    <row r="113" spans="1:16" s="16" customFormat="1">
      <c r="C113" s="14" t="s">
        <v>15</v>
      </c>
      <c r="D113" s="11" t="s">
        <v>224</v>
      </c>
      <c r="E113" s="11"/>
      <c r="F113" s="11" t="s">
        <v>19</v>
      </c>
      <c r="H113" s="22">
        <v>43615</v>
      </c>
      <c r="I113" s="18" t="s">
        <v>225</v>
      </c>
      <c r="J113" s="8">
        <v>2448.9700000000003</v>
      </c>
      <c r="K113" s="49">
        <v>2448.9700000000003</v>
      </c>
      <c r="L113" s="49">
        <v>2406.4299999999998</v>
      </c>
      <c r="N113" s="28">
        <f>IF(A113&lt;&gt;0,INDEX(#REF!,MATCH(A113,#REF!,0),10),0)</f>
        <v>0</v>
      </c>
      <c r="O113" s="30">
        <f>IF(A113&lt;&gt;0,INDEX(#REF!,MATCH(A113,#REF!,0),10),0)</f>
        <v>0</v>
      </c>
      <c r="P113" s="28">
        <f>IF(A113&lt;&gt;0,INDEX(#REF!,MATCH(A113,#REF!,0),8),0)</f>
        <v>0</v>
      </c>
    </row>
    <row r="114" spans="1:16" s="16" customFormat="1">
      <c r="C114" s="14" t="s">
        <v>15</v>
      </c>
      <c r="D114" s="11" t="s">
        <v>226</v>
      </c>
      <c r="E114" s="11"/>
      <c r="F114" s="11" t="s">
        <v>19</v>
      </c>
      <c r="H114" s="22">
        <v>43704</v>
      </c>
      <c r="I114" s="11" t="s">
        <v>227</v>
      </c>
      <c r="J114" s="8">
        <v>9999.9600000000009</v>
      </c>
      <c r="K114" s="49">
        <v>9999.9600000000009</v>
      </c>
      <c r="L114" s="49">
        <v>9999.9600000000009</v>
      </c>
      <c r="N114" s="28">
        <f>IF(A114&lt;&gt;0,INDEX(#REF!,MATCH(A114,#REF!,0),10),0)</f>
        <v>0</v>
      </c>
      <c r="O114" s="30">
        <f>IF(A114&lt;&gt;0,INDEX(#REF!,MATCH(A114,#REF!,0),10),0)</f>
        <v>0</v>
      </c>
      <c r="P114" s="28">
        <f>IF(A114&lt;&gt;0,INDEX(#REF!,MATCH(A114,#REF!,0),8),0)</f>
        <v>0</v>
      </c>
    </row>
    <row r="115" spans="1:16" s="16" customFormat="1">
      <c r="C115" s="14" t="s">
        <v>15</v>
      </c>
      <c r="D115" s="11" t="s">
        <v>228</v>
      </c>
      <c r="E115" s="11"/>
      <c r="F115" s="11" t="s">
        <v>17</v>
      </c>
      <c r="H115" s="22">
        <v>43731</v>
      </c>
      <c r="I115" s="18" t="s">
        <v>229</v>
      </c>
      <c r="J115" s="8">
        <v>3440.66</v>
      </c>
      <c r="K115" s="49">
        <v>3440.66</v>
      </c>
      <c r="L115" s="49">
        <v>0</v>
      </c>
      <c r="N115" s="28">
        <f>IF(A115&lt;&gt;0,INDEX(#REF!,MATCH(A115,#REF!,0),10),0)</f>
        <v>0</v>
      </c>
      <c r="O115" s="30">
        <f>IF(A115&lt;&gt;0,INDEX(#REF!,MATCH(A115,#REF!,0),10),0)</f>
        <v>0</v>
      </c>
      <c r="P115" s="28">
        <f>IF(A115&lt;&gt;0,INDEX(#REF!,MATCH(A115,#REF!,0),8),0)</f>
        <v>0</v>
      </c>
    </row>
    <row r="116" spans="1:16" s="16" customFormat="1" ht="24.75" customHeight="1">
      <c r="E116" s="15" t="s">
        <v>717</v>
      </c>
      <c r="F116" s="15"/>
      <c r="G116" s="15"/>
      <c r="H116" s="23"/>
      <c r="I116" s="15"/>
      <c r="J116" s="9">
        <f>SUBTOTAL(9,J110:J115)</f>
        <v>45337.64</v>
      </c>
      <c r="K116" s="51">
        <f>SUBTOTAL(9,K110:K115)</f>
        <v>45337.64</v>
      </c>
      <c r="L116" s="51">
        <f>SUBTOTAL(9,L110:L115)</f>
        <v>33658.93</v>
      </c>
      <c r="N116" s="28">
        <f>IF(A116&lt;&gt;0,INDEX(#REF!,MATCH(A116,#REF!,0),10),0)</f>
        <v>0</v>
      </c>
      <c r="O116" s="30">
        <f>IF(A116&lt;&gt;0,INDEX(#REF!,MATCH(A116,#REF!,0),10),0)</f>
        <v>0</v>
      </c>
      <c r="P116" s="28">
        <f>IF(A116&lt;&gt;0,INDEX(#REF!,MATCH(A116,#REF!,0),8),0)</f>
        <v>0</v>
      </c>
    </row>
    <row r="117" spans="1:16" s="16" customFormat="1">
      <c r="A117" s="14" t="s">
        <v>230</v>
      </c>
      <c r="B117" s="3" t="s">
        <v>231</v>
      </c>
      <c r="C117" s="14" t="s">
        <v>20</v>
      </c>
      <c r="D117" s="3" t="s">
        <v>232</v>
      </c>
      <c r="E117" s="3"/>
      <c r="H117" s="22">
        <v>43565</v>
      </c>
      <c r="I117" s="3" t="s">
        <v>233</v>
      </c>
      <c r="J117" s="8">
        <v>3472</v>
      </c>
      <c r="K117" s="49">
        <v>3472</v>
      </c>
      <c r="L117" s="49">
        <v>3472</v>
      </c>
      <c r="N117" s="28" t="e">
        <f>IF(A117&lt;&gt;0,INDEX(#REF!,MATCH(A117,#REF!,0),10),0)</f>
        <v>#REF!</v>
      </c>
      <c r="O117" s="30" t="e">
        <f>IF(A117&lt;&gt;0,INDEX(#REF!,MATCH(A117,#REF!,0),10),0)</f>
        <v>#REF!</v>
      </c>
      <c r="P117" s="28" t="e">
        <f>IF(A117&lt;&gt;0,INDEX(#REF!,MATCH(A117,#REF!,0),8),0)</f>
        <v>#REF!</v>
      </c>
    </row>
    <row r="118" spans="1:16" s="16" customFormat="1">
      <c r="C118" s="14" t="s">
        <v>20</v>
      </c>
      <c r="D118" s="3" t="s">
        <v>234</v>
      </c>
      <c r="E118" s="3"/>
      <c r="H118" s="22">
        <v>43586</v>
      </c>
      <c r="I118" s="18" t="s">
        <v>235</v>
      </c>
      <c r="J118" s="8">
        <v>4817.7300000000005</v>
      </c>
      <c r="K118" s="49">
        <v>4817.7300000000005</v>
      </c>
      <c r="L118" s="49">
        <v>4817.7300000000005</v>
      </c>
      <c r="N118" s="28">
        <f>IF(A118&lt;&gt;0,INDEX(#REF!,MATCH(A118,#REF!,0),10),0)</f>
        <v>0</v>
      </c>
      <c r="O118" s="30">
        <f>IF(A118&lt;&gt;0,INDEX(#REF!,MATCH(A118,#REF!,0),10),0)</f>
        <v>0</v>
      </c>
      <c r="P118" s="28">
        <f>IF(A118&lt;&gt;0,INDEX(#REF!,MATCH(A118,#REF!,0),8),0)</f>
        <v>0</v>
      </c>
    </row>
    <row r="119" spans="1:16" s="16" customFormat="1">
      <c r="C119" s="14" t="s">
        <v>20</v>
      </c>
      <c r="D119" s="3" t="s">
        <v>236</v>
      </c>
      <c r="E119" s="3"/>
      <c r="H119" s="22">
        <v>43769</v>
      </c>
      <c r="I119" s="3" t="s">
        <v>237</v>
      </c>
      <c r="J119" s="8">
        <v>21602</v>
      </c>
      <c r="K119" s="49">
        <v>21602</v>
      </c>
      <c r="L119" s="49">
        <v>21602</v>
      </c>
      <c r="N119" s="28">
        <f>IF(A119&lt;&gt;0,INDEX(#REF!,MATCH(A119,#REF!,0),10),0)</f>
        <v>0</v>
      </c>
      <c r="O119" s="30">
        <f>IF(A119&lt;&gt;0,INDEX(#REF!,MATCH(A119,#REF!,0),10),0)</f>
        <v>0</v>
      </c>
      <c r="P119" s="28">
        <f>IF(A119&lt;&gt;0,INDEX(#REF!,MATCH(A119,#REF!,0),8),0)</f>
        <v>0</v>
      </c>
    </row>
    <row r="120" spans="1:16" s="16" customFormat="1" ht="24.75" customHeight="1">
      <c r="E120" s="15" t="s">
        <v>718</v>
      </c>
      <c r="F120" s="15"/>
      <c r="G120" s="15"/>
      <c r="H120" s="23"/>
      <c r="I120" s="15"/>
      <c r="J120" s="9">
        <f>SUBTOTAL(9,J117:J119)</f>
        <v>29891.73</v>
      </c>
      <c r="K120" s="51">
        <f>SUBTOTAL(9,K117:K119)</f>
        <v>29891.73</v>
      </c>
      <c r="L120" s="51">
        <f>SUBTOTAL(9,L117:L119)</f>
        <v>29891.73</v>
      </c>
      <c r="N120" s="28">
        <f>IF(A120&lt;&gt;0,INDEX(#REF!,MATCH(A120,#REF!,0),10),0)</f>
        <v>0</v>
      </c>
      <c r="O120" s="30">
        <f>IF(A120&lt;&gt;0,INDEX(#REF!,MATCH(A120,#REF!,0),10),0)</f>
        <v>0</v>
      </c>
      <c r="P120" s="28">
        <f>IF(A120&lt;&gt;0,INDEX(#REF!,MATCH(A120,#REF!,0),8),0)</f>
        <v>0</v>
      </c>
    </row>
    <row r="121" spans="1:16" s="16" customFormat="1">
      <c r="A121" s="14" t="s">
        <v>238</v>
      </c>
      <c r="B121" s="3" t="s">
        <v>239</v>
      </c>
      <c r="C121" s="14" t="s">
        <v>15</v>
      </c>
      <c r="D121" s="3" t="s">
        <v>240</v>
      </c>
      <c r="E121" s="3"/>
      <c r="F121" s="3" t="s">
        <v>17</v>
      </c>
      <c r="H121" s="22">
        <v>43628</v>
      </c>
      <c r="I121" s="18" t="s">
        <v>241</v>
      </c>
      <c r="J121" s="8">
        <v>86632.51</v>
      </c>
      <c r="K121" s="49">
        <v>86632.51</v>
      </c>
      <c r="L121" s="49">
        <v>52319.15</v>
      </c>
      <c r="N121" s="28" t="e">
        <f>IF(A121&lt;&gt;0,INDEX(#REF!,MATCH(A121,#REF!,0),10),0)</f>
        <v>#REF!</v>
      </c>
      <c r="O121" s="30" t="e">
        <f>IF(A121&lt;&gt;0,INDEX(#REF!,MATCH(A121,#REF!,0),10),0)</f>
        <v>#REF!</v>
      </c>
      <c r="P121" s="28" t="e">
        <f>IF(A121&lt;&gt;0,INDEX(#REF!,MATCH(A121,#REF!,0),8),0)</f>
        <v>#REF!</v>
      </c>
    </row>
    <row r="122" spans="1:16" s="16" customFormat="1">
      <c r="C122" s="14" t="s">
        <v>15</v>
      </c>
      <c r="D122" s="3" t="s">
        <v>242</v>
      </c>
      <c r="E122" s="3"/>
      <c r="F122" s="3" t="s">
        <v>17</v>
      </c>
      <c r="H122" s="22">
        <v>43628</v>
      </c>
      <c r="I122" s="18" t="s">
        <v>243</v>
      </c>
      <c r="J122" s="8">
        <v>5173.88</v>
      </c>
      <c r="K122" s="49">
        <v>8663.26</v>
      </c>
      <c r="L122" s="49">
        <v>5173.88</v>
      </c>
      <c r="N122" s="28">
        <f>IF(A122&lt;&gt;0,INDEX(#REF!,MATCH(A122,#REF!,0),10),0)</f>
        <v>0</v>
      </c>
      <c r="O122" s="30">
        <f>IF(A122&lt;&gt;0,INDEX(#REF!,MATCH(A122,#REF!,0),10),0)</f>
        <v>0</v>
      </c>
      <c r="P122" s="28">
        <f>IF(A122&lt;&gt;0,INDEX(#REF!,MATCH(A122,#REF!,0),8),0)</f>
        <v>0</v>
      </c>
    </row>
    <row r="123" spans="1:16" s="16" customFormat="1">
      <c r="C123" s="14" t="s">
        <v>15</v>
      </c>
      <c r="D123" s="3" t="s">
        <v>244</v>
      </c>
      <c r="E123" s="3"/>
      <c r="F123" s="3" t="s">
        <v>17</v>
      </c>
      <c r="H123" s="22">
        <v>43746</v>
      </c>
      <c r="I123" s="18" t="s">
        <v>245</v>
      </c>
      <c r="J123" s="8">
        <v>10922.630000000001</v>
      </c>
      <c r="K123" s="49">
        <v>10922.630000000001</v>
      </c>
      <c r="L123" s="49">
        <v>0</v>
      </c>
      <c r="N123" s="28">
        <f>IF(A123&lt;&gt;0,INDEX(#REF!,MATCH(A123,#REF!,0),10),0)</f>
        <v>0</v>
      </c>
      <c r="O123" s="30">
        <f>IF(A123&lt;&gt;0,INDEX(#REF!,MATCH(A123,#REF!,0),10),0)</f>
        <v>0</v>
      </c>
      <c r="P123" s="28">
        <f>IF(A123&lt;&gt;0,INDEX(#REF!,MATCH(A123,#REF!,0),8),0)</f>
        <v>0</v>
      </c>
    </row>
    <row r="124" spans="1:16" s="16" customFormat="1" ht="24.75" customHeight="1">
      <c r="E124" s="15" t="s">
        <v>719</v>
      </c>
      <c r="F124" s="15"/>
      <c r="G124" s="15"/>
      <c r="H124" s="23"/>
      <c r="I124" s="15"/>
      <c r="J124" s="9">
        <f>SUBTOTAL(9,J121:J123)</f>
        <v>102729.02</v>
      </c>
      <c r="K124" s="51">
        <f>SUBTOTAL(9,K121:K123)</f>
        <v>106218.4</v>
      </c>
      <c r="L124" s="51">
        <f>SUBTOTAL(9,L121:L123)</f>
        <v>57493.03</v>
      </c>
      <c r="N124" s="28">
        <f>IF(A124&lt;&gt;0,INDEX(#REF!,MATCH(A124,#REF!,0),10),0)</f>
        <v>0</v>
      </c>
      <c r="O124" s="30">
        <f>IF(A124&lt;&gt;0,INDEX(#REF!,MATCH(A124,#REF!,0),10),0)</f>
        <v>0</v>
      </c>
      <c r="P124" s="28">
        <f>IF(A124&lt;&gt;0,INDEX(#REF!,MATCH(A124,#REF!,0),8),0)</f>
        <v>0</v>
      </c>
    </row>
    <row r="125" spans="1:16" s="16" customFormat="1">
      <c r="A125" s="14" t="s">
        <v>246</v>
      </c>
      <c r="B125" s="3" t="s">
        <v>247</v>
      </c>
      <c r="C125" s="14" t="s">
        <v>15</v>
      </c>
      <c r="D125" s="3" t="s">
        <v>248</v>
      </c>
      <c r="E125" s="3"/>
      <c r="F125" s="3" t="s">
        <v>19</v>
      </c>
      <c r="H125" s="22">
        <v>43474</v>
      </c>
      <c r="I125" s="3" t="s">
        <v>249</v>
      </c>
      <c r="J125" s="8">
        <v>10696.89</v>
      </c>
      <c r="K125" s="49">
        <v>10696.89</v>
      </c>
      <c r="L125" s="49">
        <v>10692.17</v>
      </c>
      <c r="N125" s="28" t="e">
        <f>IF(A125&lt;&gt;0,INDEX(#REF!,MATCH(A125,#REF!,0),10),0)</f>
        <v>#REF!</v>
      </c>
      <c r="O125" s="30" t="e">
        <f>IF(A125&lt;&gt;0,INDEX(#REF!,MATCH(A125,#REF!,0),10),0)</f>
        <v>#REF!</v>
      </c>
      <c r="P125" s="28" t="e">
        <f>IF(A125&lt;&gt;0,INDEX(#REF!,MATCH(A125,#REF!,0),8),0)</f>
        <v>#REF!</v>
      </c>
    </row>
    <row r="126" spans="1:16" s="16" customFormat="1">
      <c r="C126" s="14" t="s">
        <v>15</v>
      </c>
      <c r="D126" s="3" t="s">
        <v>250</v>
      </c>
      <c r="E126" s="3"/>
      <c r="F126" s="3" t="s">
        <v>19</v>
      </c>
      <c r="H126" s="22">
        <v>43487</v>
      </c>
      <c r="I126" s="18" t="s">
        <v>251</v>
      </c>
      <c r="J126" s="8">
        <v>8819.25</v>
      </c>
      <c r="K126" s="49">
        <v>8819.25</v>
      </c>
      <c r="L126" s="49">
        <v>8795.2000000000007</v>
      </c>
      <c r="N126" s="28">
        <f>IF(A126&lt;&gt;0,INDEX(#REF!,MATCH(A126,#REF!,0),10),0)</f>
        <v>0</v>
      </c>
      <c r="O126" s="30">
        <f>IF(A126&lt;&gt;0,INDEX(#REF!,MATCH(A126,#REF!,0),10),0)</f>
        <v>0</v>
      </c>
      <c r="P126" s="28">
        <f>IF(A126&lt;&gt;0,INDEX(#REF!,MATCH(A126,#REF!,0),8),0)</f>
        <v>0</v>
      </c>
    </row>
    <row r="127" spans="1:16" s="16" customFormat="1">
      <c r="C127" s="14" t="s">
        <v>15</v>
      </c>
      <c r="D127" s="3" t="s">
        <v>252</v>
      </c>
      <c r="E127" s="3"/>
      <c r="F127" s="3" t="s">
        <v>17</v>
      </c>
      <c r="H127" s="22">
        <v>43790</v>
      </c>
      <c r="I127" s="3" t="s">
        <v>253</v>
      </c>
      <c r="J127" s="8">
        <v>15165.2</v>
      </c>
      <c r="K127" s="49">
        <v>15165.2</v>
      </c>
      <c r="L127" s="49">
        <v>0</v>
      </c>
      <c r="N127" s="28">
        <f>IF(A127&lt;&gt;0,INDEX(#REF!,MATCH(A127,#REF!,0),10),0)</f>
        <v>0</v>
      </c>
      <c r="O127" s="30">
        <f>IF(A127&lt;&gt;0,INDEX(#REF!,MATCH(A127,#REF!,0),10),0)</f>
        <v>0</v>
      </c>
      <c r="P127" s="28">
        <f>IF(A127&lt;&gt;0,INDEX(#REF!,MATCH(A127,#REF!,0),8),0)</f>
        <v>0</v>
      </c>
    </row>
    <row r="128" spans="1:16" s="16" customFormat="1" ht="24.75" customHeight="1">
      <c r="E128" s="15" t="s">
        <v>720</v>
      </c>
      <c r="F128" s="15"/>
      <c r="G128" s="15"/>
      <c r="H128" s="23"/>
      <c r="I128" s="15"/>
      <c r="J128" s="9">
        <f>SUBTOTAL(9,J125:J127)</f>
        <v>34681.339999999997</v>
      </c>
      <c r="K128" s="51">
        <f>SUBTOTAL(9,K125:K127)</f>
        <v>34681.339999999997</v>
      </c>
      <c r="L128" s="51">
        <f>SUBTOTAL(9,L125:L127)</f>
        <v>19487.370000000003</v>
      </c>
      <c r="N128" s="28">
        <f>IF(A128&lt;&gt;0,INDEX(#REF!,MATCH(A128,#REF!,0),10),0)</f>
        <v>0</v>
      </c>
      <c r="O128" s="30">
        <f>IF(A128&lt;&gt;0,INDEX(#REF!,MATCH(A128,#REF!,0),10),0)</f>
        <v>0</v>
      </c>
      <c r="P128" s="28">
        <f>IF(A128&lt;&gt;0,INDEX(#REF!,MATCH(A128,#REF!,0),8),0)</f>
        <v>0</v>
      </c>
    </row>
    <row r="129" spans="1:16" s="16" customFormat="1">
      <c r="A129" s="14" t="s">
        <v>254</v>
      </c>
      <c r="B129" s="3" t="s">
        <v>255</v>
      </c>
      <c r="C129" s="14" t="s">
        <v>15</v>
      </c>
      <c r="D129" s="3" t="s">
        <v>256</v>
      </c>
      <c r="E129" s="3"/>
      <c r="F129" s="3" t="s">
        <v>17</v>
      </c>
      <c r="H129" s="22">
        <v>43599</v>
      </c>
      <c r="I129" s="18" t="s">
        <v>257</v>
      </c>
      <c r="J129" s="8">
        <v>86017.400000000009</v>
      </c>
      <c r="K129" s="49">
        <v>86017.400000000009</v>
      </c>
      <c r="L129" s="49">
        <v>50236.62</v>
      </c>
      <c r="N129" s="28" t="e">
        <f>IF(A129&lt;&gt;0,INDEX(#REF!,MATCH(A129,#REF!,0),10),0)</f>
        <v>#REF!</v>
      </c>
      <c r="O129" s="30" t="e">
        <f>IF(A129&lt;&gt;0,INDEX(#REF!,MATCH(A129,#REF!,0),10),0)</f>
        <v>#REF!</v>
      </c>
      <c r="P129" s="28" t="e">
        <f>IF(A129&lt;&gt;0,INDEX(#REF!,MATCH(A129,#REF!,0),8),0)</f>
        <v>#REF!</v>
      </c>
    </row>
    <row r="130" spans="1:16" s="16" customFormat="1" ht="24.75" customHeight="1">
      <c r="E130" s="15" t="s">
        <v>721</v>
      </c>
      <c r="F130" s="15"/>
      <c r="G130" s="15"/>
      <c r="H130" s="23"/>
      <c r="I130" s="15"/>
      <c r="J130" s="9">
        <f>SUBTOTAL(9,J129:J129)</f>
        <v>86017.400000000009</v>
      </c>
      <c r="K130" s="51">
        <f>SUBTOTAL(9,K129:K129)</f>
        <v>86017.400000000009</v>
      </c>
      <c r="L130" s="51">
        <f>SUBTOTAL(9,L129:L129)</f>
        <v>50236.62</v>
      </c>
      <c r="N130" s="28">
        <f>IF(A130&lt;&gt;0,INDEX(#REF!,MATCH(A130,#REF!,0),10),0)</f>
        <v>0</v>
      </c>
      <c r="O130" s="30">
        <f>IF(A130&lt;&gt;0,INDEX(#REF!,MATCH(A130,#REF!,0),10),0)</f>
        <v>0</v>
      </c>
      <c r="P130" s="28">
        <f>IF(A130&lt;&gt;0,INDEX(#REF!,MATCH(A130,#REF!,0),8),0)</f>
        <v>0</v>
      </c>
    </row>
    <row r="131" spans="1:16" s="16" customFormat="1">
      <c r="A131" s="14" t="s">
        <v>258</v>
      </c>
      <c r="B131" s="3" t="s">
        <v>259</v>
      </c>
      <c r="C131" s="14" t="s">
        <v>15</v>
      </c>
      <c r="D131" s="3" t="s">
        <v>260</v>
      </c>
      <c r="E131" s="3"/>
      <c r="F131" s="3" t="s">
        <v>17</v>
      </c>
      <c r="H131" s="22">
        <v>43693</v>
      </c>
      <c r="I131" s="3" t="s">
        <v>261</v>
      </c>
      <c r="J131" s="8">
        <v>4210.18</v>
      </c>
      <c r="K131" s="49">
        <v>4210.18</v>
      </c>
      <c r="L131" s="49">
        <v>0</v>
      </c>
      <c r="N131" s="28" t="e">
        <f>IF(A131&lt;&gt;0,INDEX(#REF!,MATCH(A131,#REF!,0),10),0)</f>
        <v>#REF!</v>
      </c>
      <c r="O131" s="30" t="e">
        <f>IF(A131&lt;&gt;0,INDEX(#REF!,MATCH(A131,#REF!,0),10),0)</f>
        <v>#REF!</v>
      </c>
      <c r="P131" s="28" t="e">
        <f>IF(A131&lt;&gt;0,INDEX(#REF!,MATCH(A131,#REF!,0),8),0)</f>
        <v>#REF!</v>
      </c>
    </row>
    <row r="132" spans="1:16" s="16" customFormat="1">
      <c r="C132" s="14" t="s">
        <v>15</v>
      </c>
      <c r="D132" s="3" t="s">
        <v>262</v>
      </c>
      <c r="E132" s="3"/>
      <c r="F132" s="3" t="s">
        <v>17</v>
      </c>
      <c r="H132" s="22">
        <v>43754</v>
      </c>
      <c r="I132" s="18" t="s">
        <v>263</v>
      </c>
      <c r="J132" s="8">
        <v>17377.849999999999</v>
      </c>
      <c r="K132" s="49">
        <v>17377.849999999999</v>
      </c>
      <c r="L132" s="49">
        <v>0</v>
      </c>
      <c r="N132" s="28">
        <f>IF(A132&lt;&gt;0,INDEX(#REF!,MATCH(A132,#REF!,0),10),0)</f>
        <v>0</v>
      </c>
      <c r="O132" s="30">
        <f>IF(A132&lt;&gt;0,INDEX(#REF!,MATCH(A132,#REF!,0),10),0)</f>
        <v>0</v>
      </c>
      <c r="P132" s="28">
        <f>IF(A132&lt;&gt;0,INDEX(#REF!,MATCH(A132,#REF!,0),8),0)</f>
        <v>0</v>
      </c>
    </row>
    <row r="133" spans="1:16" s="16" customFormat="1">
      <c r="C133" s="14" t="s">
        <v>15</v>
      </c>
      <c r="D133" s="3" t="s">
        <v>264</v>
      </c>
      <c r="E133" s="3"/>
      <c r="F133" s="3" t="s">
        <v>17</v>
      </c>
      <c r="H133" s="22">
        <v>43797</v>
      </c>
      <c r="I133" s="3" t="s">
        <v>265</v>
      </c>
      <c r="J133" s="8">
        <v>2829.54</v>
      </c>
      <c r="K133" s="49">
        <v>2829.54</v>
      </c>
      <c r="L133" s="49">
        <v>0</v>
      </c>
      <c r="N133" s="28">
        <f>IF(A133&lt;&gt;0,INDEX(#REF!,MATCH(A133,#REF!,0),10),0)</f>
        <v>0</v>
      </c>
      <c r="O133" s="30">
        <f>IF(A133&lt;&gt;0,INDEX(#REF!,MATCH(A133,#REF!,0),10),0)</f>
        <v>0</v>
      </c>
      <c r="P133" s="28">
        <f>IF(A133&lt;&gt;0,INDEX(#REF!,MATCH(A133,#REF!,0),8),0)</f>
        <v>0</v>
      </c>
    </row>
    <row r="134" spans="1:16" s="16" customFormat="1">
      <c r="C134" s="14" t="s">
        <v>15</v>
      </c>
      <c r="D134" s="3" t="s">
        <v>266</v>
      </c>
      <c r="E134" s="3"/>
      <c r="F134" s="3" t="s">
        <v>17</v>
      </c>
      <c r="H134" s="22">
        <v>43803</v>
      </c>
      <c r="I134" s="3" t="s">
        <v>267</v>
      </c>
      <c r="J134" s="8">
        <v>10786.98</v>
      </c>
      <c r="K134" s="49">
        <v>10786.98</v>
      </c>
      <c r="L134" s="49">
        <v>0</v>
      </c>
      <c r="N134" s="28">
        <f>IF(A134&lt;&gt;0,INDEX(#REF!,MATCH(A134,#REF!,0),10),0)</f>
        <v>0</v>
      </c>
      <c r="O134" s="30">
        <f>IF(A134&lt;&gt;0,INDEX(#REF!,MATCH(A134,#REF!,0),10),0)</f>
        <v>0</v>
      </c>
      <c r="P134" s="28">
        <f>IF(A134&lt;&gt;0,INDEX(#REF!,MATCH(A134,#REF!,0),8),0)</f>
        <v>0</v>
      </c>
    </row>
    <row r="135" spans="1:16" s="16" customFormat="1" ht="24.75" customHeight="1">
      <c r="E135" s="15" t="s">
        <v>722</v>
      </c>
      <c r="F135" s="15"/>
      <c r="G135" s="15"/>
      <c r="H135" s="23"/>
      <c r="I135" s="15"/>
      <c r="J135" s="9">
        <f>SUBTOTAL(9,J131:J134)</f>
        <v>35204.550000000003</v>
      </c>
      <c r="K135" s="51">
        <f>SUBTOTAL(9,K131:K134)</f>
        <v>35204.550000000003</v>
      </c>
      <c r="L135" s="51">
        <f>SUBTOTAL(9,L131:L134)</f>
        <v>0</v>
      </c>
      <c r="N135" s="28">
        <f>IF(A135&lt;&gt;0,INDEX(#REF!,MATCH(A135,#REF!,0),10),0)</f>
        <v>0</v>
      </c>
      <c r="O135" s="30">
        <f>IF(A135&lt;&gt;0,INDEX(#REF!,MATCH(A135,#REF!,0),10),0)</f>
        <v>0</v>
      </c>
      <c r="P135" s="28">
        <f>IF(A135&lt;&gt;0,INDEX(#REF!,MATCH(A135,#REF!,0),8),0)</f>
        <v>0</v>
      </c>
    </row>
    <row r="136" spans="1:16" s="16" customFormat="1">
      <c r="A136" s="14" t="s">
        <v>268</v>
      </c>
      <c r="B136" s="3" t="s">
        <v>269</v>
      </c>
      <c r="C136" s="14" t="s">
        <v>15</v>
      </c>
      <c r="D136" s="11" t="s">
        <v>270</v>
      </c>
      <c r="E136" s="11"/>
      <c r="F136" s="11" t="s">
        <v>19</v>
      </c>
      <c r="H136" s="22">
        <v>43504</v>
      </c>
      <c r="I136" s="11" t="s">
        <v>271</v>
      </c>
      <c r="J136" s="8">
        <v>4391.8</v>
      </c>
      <c r="K136" s="49">
        <v>4391.8</v>
      </c>
      <c r="L136" s="49">
        <v>4391.8</v>
      </c>
      <c r="N136" s="28" t="e">
        <f>IF(A136&lt;&gt;0,INDEX(#REF!,MATCH(A136,#REF!,0),10),0)</f>
        <v>#REF!</v>
      </c>
      <c r="O136" s="30" t="e">
        <f>IF(A136&lt;&gt;0,INDEX(#REF!,MATCH(A136,#REF!,0),10),0)</f>
        <v>#REF!</v>
      </c>
      <c r="P136" s="28" t="e">
        <f>IF(A136&lt;&gt;0,INDEX(#REF!,MATCH(A136,#REF!,0),8),0)</f>
        <v>#REF!</v>
      </c>
    </row>
    <row r="137" spans="1:16" s="16" customFormat="1">
      <c r="C137" s="14" t="s">
        <v>15</v>
      </c>
      <c r="D137" s="11" t="s">
        <v>272</v>
      </c>
      <c r="E137" s="11"/>
      <c r="F137" s="11" t="s">
        <v>17</v>
      </c>
      <c r="H137" s="22">
        <v>43712</v>
      </c>
      <c r="I137" s="11" t="s">
        <v>273</v>
      </c>
      <c r="J137" s="8">
        <v>229730.4</v>
      </c>
      <c r="K137" s="49">
        <v>229730.4</v>
      </c>
      <c r="L137" s="49">
        <v>0</v>
      </c>
      <c r="N137" s="28">
        <f>IF(A137&lt;&gt;0,INDEX(#REF!,MATCH(A137,#REF!,0),10),0)</f>
        <v>0</v>
      </c>
      <c r="O137" s="30">
        <f>IF(A137&lt;&gt;0,INDEX(#REF!,MATCH(A137,#REF!,0),10),0)</f>
        <v>0</v>
      </c>
      <c r="P137" s="28">
        <f>IF(A137&lt;&gt;0,INDEX(#REF!,MATCH(A137,#REF!,0),8),0)</f>
        <v>0</v>
      </c>
    </row>
    <row r="138" spans="1:16" s="16" customFormat="1" ht="24.75" customHeight="1">
      <c r="E138" s="15" t="s">
        <v>723</v>
      </c>
      <c r="F138" s="15"/>
      <c r="G138" s="15"/>
      <c r="H138" s="23"/>
      <c r="I138" s="15"/>
      <c r="J138" s="9">
        <f>SUBTOTAL(9,J136:J137)</f>
        <v>234122.19999999998</v>
      </c>
      <c r="K138" s="51">
        <f>SUBTOTAL(9,K136:K137)</f>
        <v>234122.19999999998</v>
      </c>
      <c r="L138" s="51">
        <f>SUBTOTAL(9,L136:L137)</f>
        <v>4391.8</v>
      </c>
      <c r="N138" s="28">
        <f>IF(A138&lt;&gt;0,INDEX(#REF!,MATCH(A138,#REF!,0),10),0)</f>
        <v>0</v>
      </c>
      <c r="O138" s="30">
        <f>IF(A138&lt;&gt;0,INDEX(#REF!,MATCH(A138,#REF!,0),10),0)</f>
        <v>0</v>
      </c>
      <c r="P138" s="28">
        <f>IF(A138&lt;&gt;0,INDEX(#REF!,MATCH(A138,#REF!,0),8),0)</f>
        <v>0</v>
      </c>
    </row>
    <row r="139" spans="1:16" s="16" customFormat="1">
      <c r="A139" s="14" t="s">
        <v>274</v>
      </c>
      <c r="B139" s="3" t="s">
        <v>275</v>
      </c>
      <c r="C139" s="14" t="s">
        <v>15</v>
      </c>
      <c r="D139" s="3" t="s">
        <v>276</v>
      </c>
      <c r="E139" s="3"/>
      <c r="F139" s="3" t="s">
        <v>19</v>
      </c>
      <c r="H139" s="22">
        <v>43558</v>
      </c>
      <c r="I139" s="18" t="s">
        <v>277</v>
      </c>
      <c r="J139" s="8">
        <v>98784.22</v>
      </c>
      <c r="K139" s="49">
        <v>98784.22</v>
      </c>
      <c r="L139" s="49">
        <v>98784.23</v>
      </c>
      <c r="N139" s="28" t="e">
        <f>IF(A139&lt;&gt;0,INDEX(#REF!,MATCH(A139,#REF!,0),10),0)</f>
        <v>#REF!</v>
      </c>
      <c r="O139" s="30" t="e">
        <f>IF(A139&lt;&gt;0,INDEX(#REF!,MATCH(A139,#REF!,0),10),0)</f>
        <v>#REF!</v>
      </c>
      <c r="P139" s="28" t="e">
        <f>IF(A139&lt;&gt;0,INDEX(#REF!,MATCH(A139,#REF!,0),8),0)</f>
        <v>#REF!</v>
      </c>
    </row>
    <row r="140" spans="1:16" s="16" customFormat="1" ht="24.75" customHeight="1">
      <c r="E140" s="15" t="s">
        <v>724</v>
      </c>
      <c r="F140" s="15"/>
      <c r="G140" s="15"/>
      <c r="H140" s="23"/>
      <c r="I140" s="15"/>
      <c r="J140" s="9">
        <f>SUBTOTAL(9,J139:J139)</f>
        <v>98784.22</v>
      </c>
      <c r="K140" s="51">
        <f>SUBTOTAL(9,K139:K139)</f>
        <v>98784.22</v>
      </c>
      <c r="L140" s="51">
        <f>SUBTOTAL(9,L139:L139)</f>
        <v>98784.23</v>
      </c>
      <c r="N140" s="28">
        <f>IF(A140&lt;&gt;0,INDEX(#REF!,MATCH(A140,#REF!,0),10),0)</f>
        <v>0</v>
      </c>
      <c r="O140" s="30">
        <f>IF(A140&lt;&gt;0,INDEX(#REF!,MATCH(A140,#REF!,0),10),0)</f>
        <v>0</v>
      </c>
      <c r="P140" s="28">
        <f>IF(A140&lt;&gt;0,INDEX(#REF!,MATCH(A140,#REF!,0),8),0)</f>
        <v>0</v>
      </c>
    </row>
    <row r="141" spans="1:16" s="16" customFormat="1">
      <c r="A141" s="14" t="s">
        <v>278</v>
      </c>
      <c r="B141" s="3" t="s">
        <v>279</v>
      </c>
      <c r="C141" s="14" t="s">
        <v>15</v>
      </c>
      <c r="D141" s="3" t="s">
        <v>280</v>
      </c>
      <c r="E141" s="3"/>
      <c r="F141" s="3" t="s">
        <v>17</v>
      </c>
      <c r="H141" s="22">
        <v>43809</v>
      </c>
      <c r="I141" s="18" t="s">
        <v>281</v>
      </c>
      <c r="J141" s="8">
        <v>98812.89</v>
      </c>
      <c r="K141" s="49">
        <v>98812.89</v>
      </c>
      <c r="L141" s="49">
        <v>0</v>
      </c>
      <c r="N141" s="28" t="e">
        <f>IF(A141&lt;&gt;0,INDEX(#REF!,MATCH(A141,#REF!,0),10),0)</f>
        <v>#REF!</v>
      </c>
      <c r="O141" s="30" t="e">
        <f>IF(A141&lt;&gt;0,INDEX(#REF!,MATCH(A141,#REF!,0),10),0)</f>
        <v>#REF!</v>
      </c>
      <c r="P141" s="28" t="e">
        <f>IF(A141&lt;&gt;0,INDEX(#REF!,MATCH(A141,#REF!,0),8),0)</f>
        <v>#REF!</v>
      </c>
    </row>
    <row r="142" spans="1:16" s="16" customFormat="1" ht="24.75" customHeight="1">
      <c r="E142" s="15" t="s">
        <v>725</v>
      </c>
      <c r="F142" s="15"/>
      <c r="G142" s="15"/>
      <c r="H142" s="23"/>
      <c r="I142" s="15"/>
      <c r="J142" s="9">
        <f>SUBTOTAL(9,J141:J141)</f>
        <v>98812.89</v>
      </c>
      <c r="K142" s="51">
        <f>SUBTOTAL(9,K141:K141)</f>
        <v>98812.89</v>
      </c>
      <c r="L142" s="51">
        <f>SUBTOTAL(9,L141:L141)</f>
        <v>0</v>
      </c>
      <c r="N142" s="28">
        <f>IF(A142&lt;&gt;0,INDEX(#REF!,MATCH(A142,#REF!,0),10),0)</f>
        <v>0</v>
      </c>
      <c r="O142" s="30">
        <f>IF(A142&lt;&gt;0,INDEX(#REF!,MATCH(A142,#REF!,0),10),0)</f>
        <v>0</v>
      </c>
      <c r="P142" s="28">
        <f>IF(A142&lt;&gt;0,INDEX(#REF!,MATCH(A142,#REF!,0),8),0)</f>
        <v>0</v>
      </c>
    </row>
    <row r="143" spans="1:16" s="16" customFormat="1">
      <c r="A143" s="14" t="s">
        <v>282</v>
      </c>
      <c r="B143" s="3" t="s">
        <v>283</v>
      </c>
      <c r="C143" s="14" t="s">
        <v>15</v>
      </c>
      <c r="D143" s="3" t="s">
        <v>284</v>
      </c>
      <c r="E143" s="3"/>
      <c r="F143" s="3" t="s">
        <v>17</v>
      </c>
      <c r="H143" s="22">
        <v>43776</v>
      </c>
      <c r="I143" s="18" t="s">
        <v>285</v>
      </c>
      <c r="J143" s="8">
        <v>25294.5</v>
      </c>
      <c r="K143" s="49">
        <v>25294.5</v>
      </c>
      <c r="L143" s="49">
        <v>0</v>
      </c>
      <c r="N143" s="28" t="e">
        <f>IF(A143&lt;&gt;0,INDEX(#REF!,MATCH(A143,#REF!,0),10),0)</f>
        <v>#REF!</v>
      </c>
      <c r="O143" s="30" t="e">
        <f>IF(A143&lt;&gt;0,INDEX(#REF!,MATCH(A143,#REF!,0),10),0)</f>
        <v>#REF!</v>
      </c>
      <c r="P143" s="28" t="e">
        <f>IF(A143&lt;&gt;0,INDEX(#REF!,MATCH(A143,#REF!,0),8),0)</f>
        <v>#REF!</v>
      </c>
    </row>
    <row r="144" spans="1:16" s="16" customFormat="1" ht="24.75" customHeight="1">
      <c r="E144" s="15" t="s">
        <v>726</v>
      </c>
      <c r="F144" s="15"/>
      <c r="G144" s="15"/>
      <c r="H144" s="23"/>
      <c r="I144" s="15"/>
      <c r="J144" s="9">
        <f>SUBTOTAL(9,J143)</f>
        <v>25294.5</v>
      </c>
      <c r="K144" s="51">
        <f>SUBTOTAL(9,K143)</f>
        <v>25294.5</v>
      </c>
      <c r="L144" s="51">
        <f>SUBTOTAL(9,L143)</f>
        <v>0</v>
      </c>
      <c r="N144" s="28">
        <f>IF(A144&lt;&gt;0,INDEX(#REF!,MATCH(A144,#REF!,0),10),0)</f>
        <v>0</v>
      </c>
      <c r="O144" s="30">
        <f>IF(A144&lt;&gt;0,INDEX(#REF!,MATCH(A144,#REF!,0),10),0)</f>
        <v>0</v>
      </c>
      <c r="P144" s="28">
        <f>IF(A144&lt;&gt;0,INDEX(#REF!,MATCH(A144,#REF!,0),8),0)</f>
        <v>0</v>
      </c>
    </row>
    <row r="145" spans="1:16" s="16" customFormat="1">
      <c r="A145" s="14" t="s">
        <v>286</v>
      </c>
      <c r="B145" s="18" t="s">
        <v>287</v>
      </c>
      <c r="C145" s="14" t="s">
        <v>15</v>
      </c>
      <c r="D145" s="3" t="s">
        <v>288</v>
      </c>
      <c r="E145" s="3"/>
      <c r="F145" s="3" t="s">
        <v>19</v>
      </c>
      <c r="H145" s="22">
        <v>43481</v>
      </c>
      <c r="I145" s="18" t="s">
        <v>289</v>
      </c>
      <c r="J145" s="8">
        <v>54475.16</v>
      </c>
      <c r="K145" s="49">
        <v>54475.16</v>
      </c>
      <c r="L145" s="49">
        <v>47380</v>
      </c>
      <c r="N145" s="28" t="e">
        <f>IF(A145&lt;&gt;0,INDEX(#REF!,MATCH(A145,#REF!,0),10),0)</f>
        <v>#REF!</v>
      </c>
      <c r="O145" s="30" t="e">
        <f>IF(A145&lt;&gt;0,INDEX(#REF!,MATCH(A145,#REF!,0),10),0)</f>
        <v>#REF!</v>
      </c>
      <c r="P145" s="28" t="e">
        <f>IF(A145&lt;&gt;0,INDEX(#REF!,MATCH(A145,#REF!,0),8),0)</f>
        <v>#REF!</v>
      </c>
    </row>
    <row r="146" spans="1:16" s="16" customFormat="1" ht="24.75" customHeight="1">
      <c r="E146" s="15" t="s">
        <v>727</v>
      </c>
      <c r="F146" s="15"/>
      <c r="G146" s="15"/>
      <c r="H146" s="23"/>
      <c r="I146" s="15"/>
      <c r="J146" s="9">
        <f>SUBTOTAL(9,J145)</f>
        <v>54475.16</v>
      </c>
      <c r="K146" s="51">
        <f>SUBTOTAL(9,K145)</f>
        <v>54475.16</v>
      </c>
      <c r="L146" s="51">
        <f>SUBTOTAL(9,L145)</f>
        <v>47380</v>
      </c>
      <c r="N146" s="28">
        <f>IF(A146&lt;&gt;0,INDEX(#REF!,MATCH(A146,#REF!,0),10),0)</f>
        <v>0</v>
      </c>
      <c r="O146" s="30">
        <f>IF(A146&lt;&gt;0,INDEX(#REF!,MATCH(A146,#REF!,0),10),0)</f>
        <v>0</v>
      </c>
      <c r="P146" s="28">
        <f>IF(A146&lt;&gt;0,INDEX(#REF!,MATCH(A146,#REF!,0),8),0)</f>
        <v>0</v>
      </c>
    </row>
    <row r="147" spans="1:16" s="16" customFormat="1">
      <c r="A147" s="14" t="s">
        <v>290</v>
      </c>
      <c r="B147" s="3" t="s">
        <v>291</v>
      </c>
      <c r="C147" s="14" t="s">
        <v>15</v>
      </c>
      <c r="D147" s="3" t="s">
        <v>292</v>
      </c>
      <c r="E147" s="3"/>
      <c r="F147" s="3" t="s">
        <v>19</v>
      </c>
      <c r="H147" s="22">
        <v>43558</v>
      </c>
      <c r="I147" s="18" t="s">
        <v>293</v>
      </c>
      <c r="J147" s="8">
        <v>47208.959999999999</v>
      </c>
      <c r="K147" s="49">
        <v>47208.959999999999</v>
      </c>
      <c r="L147" s="49">
        <v>47208.959999999999</v>
      </c>
      <c r="N147" s="28" t="e">
        <f>IF(A147&lt;&gt;0,INDEX(#REF!,MATCH(A147,#REF!,0),10),0)</f>
        <v>#REF!</v>
      </c>
      <c r="O147" s="30" t="e">
        <f>IF(A147&lt;&gt;0,INDEX(#REF!,MATCH(A147,#REF!,0),10),0)</f>
        <v>#REF!</v>
      </c>
      <c r="P147" s="28" t="e">
        <f>IF(A147&lt;&gt;0,INDEX(#REF!,MATCH(A147,#REF!,0),8),0)</f>
        <v>#REF!</v>
      </c>
    </row>
    <row r="148" spans="1:16" s="16" customFormat="1" ht="24.75" customHeight="1">
      <c r="E148" s="15" t="s">
        <v>728</v>
      </c>
      <c r="F148" s="15"/>
      <c r="G148" s="15"/>
      <c r="H148" s="23"/>
      <c r="I148" s="15"/>
      <c r="J148" s="9">
        <f>SUBTOTAL(9,J147)</f>
        <v>47208.959999999999</v>
      </c>
      <c r="K148" s="51">
        <f>SUBTOTAL(9,K147)</f>
        <v>47208.959999999999</v>
      </c>
      <c r="L148" s="51">
        <f>SUBTOTAL(9,L147)</f>
        <v>47208.959999999999</v>
      </c>
      <c r="N148" s="28">
        <f>IF(A148&lt;&gt;0,INDEX(#REF!,MATCH(A148,#REF!,0),10),0)</f>
        <v>0</v>
      </c>
      <c r="O148" s="30">
        <f>IF(A148&lt;&gt;0,INDEX(#REF!,MATCH(A148,#REF!,0),10),0)</f>
        <v>0</v>
      </c>
      <c r="P148" s="28">
        <f>IF(A148&lt;&gt;0,INDEX(#REF!,MATCH(A148,#REF!,0),8),0)</f>
        <v>0</v>
      </c>
    </row>
    <row r="149" spans="1:16" s="16" customFormat="1">
      <c r="A149" s="14" t="s">
        <v>294</v>
      </c>
      <c r="B149" s="18" t="s">
        <v>295</v>
      </c>
      <c r="C149" s="14" t="s">
        <v>15</v>
      </c>
      <c r="D149" s="3" t="s">
        <v>296</v>
      </c>
      <c r="E149" s="3"/>
      <c r="F149" s="3" t="s">
        <v>19</v>
      </c>
      <c r="H149" s="22">
        <v>43466</v>
      </c>
      <c r="I149" s="18" t="s">
        <v>297</v>
      </c>
      <c r="J149" s="8">
        <v>153826.21</v>
      </c>
      <c r="K149" s="49">
        <v>153826.21</v>
      </c>
      <c r="L149" s="49">
        <v>153826.20000000001</v>
      </c>
      <c r="N149" s="28" t="e">
        <f>IF(A149&lt;&gt;0,INDEX(#REF!,MATCH(A149,#REF!,0),10),0)</f>
        <v>#REF!</v>
      </c>
      <c r="O149" s="30" t="e">
        <f>IF(A149&lt;&gt;0,INDEX(#REF!,MATCH(A149,#REF!,0),10),0)</f>
        <v>#REF!</v>
      </c>
      <c r="P149" s="28" t="e">
        <f>IF(A149&lt;&gt;0,INDEX(#REF!,MATCH(A149,#REF!,0),8),0)</f>
        <v>#REF!</v>
      </c>
    </row>
    <row r="150" spans="1:16" s="16" customFormat="1">
      <c r="C150" s="14" t="s">
        <v>15</v>
      </c>
      <c r="D150" s="3" t="s">
        <v>298</v>
      </c>
      <c r="E150" s="3"/>
      <c r="F150" s="3" t="s">
        <v>19</v>
      </c>
      <c r="H150" s="22">
        <v>43466</v>
      </c>
      <c r="I150" s="18" t="s">
        <v>299</v>
      </c>
      <c r="J150" s="8">
        <v>82971.72</v>
      </c>
      <c r="K150" s="49">
        <v>82971.72</v>
      </c>
      <c r="L150" s="49">
        <v>82971.710000000006</v>
      </c>
      <c r="N150" s="28">
        <f>IF(A150&lt;&gt;0,INDEX(#REF!,MATCH(A150,#REF!,0),10),0)</f>
        <v>0</v>
      </c>
      <c r="O150" s="30">
        <f>IF(A150&lt;&gt;0,INDEX(#REF!,MATCH(A150,#REF!,0),10),0)</f>
        <v>0</v>
      </c>
      <c r="P150" s="28">
        <f>IF(A150&lt;&gt;0,INDEX(#REF!,MATCH(A150,#REF!,0),8),0)</f>
        <v>0</v>
      </c>
    </row>
    <row r="151" spans="1:16" s="16" customFormat="1">
      <c r="C151" s="14" t="s">
        <v>20</v>
      </c>
      <c r="D151" s="3" t="s">
        <v>300</v>
      </c>
      <c r="E151" s="3"/>
      <c r="H151" s="22">
        <v>43637</v>
      </c>
      <c r="I151" s="18" t="s">
        <v>301</v>
      </c>
      <c r="J151" s="8">
        <v>15929.79</v>
      </c>
      <c r="K151" s="49">
        <v>15929.79</v>
      </c>
      <c r="L151" s="49">
        <v>15929.79</v>
      </c>
      <c r="N151" s="28">
        <f>IF(A151&lt;&gt;0,INDEX(#REF!,MATCH(A151,#REF!,0),10),0)</f>
        <v>0</v>
      </c>
      <c r="O151" s="30">
        <f>IF(A151&lt;&gt;0,INDEX(#REF!,MATCH(A151,#REF!,0),10),0)</f>
        <v>0</v>
      </c>
      <c r="P151" s="28">
        <f>IF(A151&lt;&gt;0,INDEX(#REF!,MATCH(A151,#REF!,0),8),0)</f>
        <v>0</v>
      </c>
    </row>
    <row r="152" spans="1:16" s="16" customFormat="1">
      <c r="C152" s="14" t="s">
        <v>20</v>
      </c>
      <c r="D152" s="3" t="s">
        <v>302</v>
      </c>
      <c r="E152" s="3"/>
      <c r="H152" s="22">
        <v>43663</v>
      </c>
      <c r="I152" s="3" t="s">
        <v>303</v>
      </c>
      <c r="J152" s="8">
        <v>8830.08</v>
      </c>
      <c r="K152" s="49">
        <v>8830.08</v>
      </c>
      <c r="L152" s="49">
        <v>8830.08</v>
      </c>
      <c r="N152" s="28">
        <f>IF(A152&lt;&gt;0,INDEX(#REF!,MATCH(A152,#REF!,0),10),0)</f>
        <v>0</v>
      </c>
      <c r="O152" s="30">
        <f>IF(A152&lt;&gt;0,INDEX(#REF!,MATCH(A152,#REF!,0),10),0)</f>
        <v>0</v>
      </c>
      <c r="P152" s="28">
        <f>IF(A152&lt;&gt;0,INDEX(#REF!,MATCH(A152,#REF!,0),8),0)</f>
        <v>0</v>
      </c>
    </row>
    <row r="153" spans="1:16" s="16" customFormat="1">
      <c r="C153" s="44" t="s">
        <v>21</v>
      </c>
      <c r="D153" s="3" t="s">
        <v>304</v>
      </c>
      <c r="E153" s="3"/>
      <c r="F153" s="3" t="s">
        <v>17</v>
      </c>
      <c r="H153" s="22">
        <v>43816</v>
      </c>
      <c r="I153" s="18" t="s">
        <v>305</v>
      </c>
      <c r="J153" s="8">
        <f>13774*1.14975</f>
        <v>15836.656500000001</v>
      </c>
      <c r="K153" s="49">
        <v>32422.95</v>
      </c>
      <c r="L153" s="49">
        <v>0</v>
      </c>
      <c r="N153" s="28">
        <f>IF(A153&lt;&gt;0,INDEX(#REF!,MATCH(A153,#REF!,0),10),0)</f>
        <v>0</v>
      </c>
      <c r="O153" s="30">
        <f>IF(A153&lt;&gt;0,INDEX(#REF!,MATCH(A153,#REF!,0),10),0)</f>
        <v>0</v>
      </c>
      <c r="P153" s="28">
        <f>IF(A153&lt;&gt;0,INDEX(#REF!,MATCH(A153,#REF!,0),8),0)</f>
        <v>0</v>
      </c>
    </row>
    <row r="154" spans="1:16" s="16" customFormat="1" ht="24.75" customHeight="1">
      <c r="E154" s="15" t="s">
        <v>729</v>
      </c>
      <c r="F154" s="15"/>
      <c r="G154" s="15"/>
      <c r="H154" s="23"/>
      <c r="I154" s="15"/>
      <c r="J154" s="9">
        <f>SUBTOTAL(9,J149:J153)</f>
        <v>277394.45649999997</v>
      </c>
      <c r="K154" s="51">
        <f>SUBTOTAL(9,K149:K153)</f>
        <v>293980.75</v>
      </c>
      <c r="L154" s="51">
        <f>SUBTOTAL(9,L149:L153)</f>
        <v>261557.78000000003</v>
      </c>
      <c r="N154" s="28">
        <f>IF(A154&lt;&gt;0,INDEX(#REF!,MATCH(A154,#REF!,0),10),0)</f>
        <v>0</v>
      </c>
      <c r="O154" s="30">
        <f>IF(A154&lt;&gt;0,INDEX(#REF!,MATCH(A154,#REF!,0),10),0)</f>
        <v>0</v>
      </c>
      <c r="P154" s="28">
        <f>IF(A154&lt;&gt;0,INDEX(#REF!,MATCH(A154,#REF!,0),8),0)</f>
        <v>0</v>
      </c>
    </row>
    <row r="155" spans="1:16" s="16" customFormat="1">
      <c r="A155" s="14" t="s">
        <v>306</v>
      </c>
      <c r="B155" s="3" t="s">
        <v>307</v>
      </c>
      <c r="C155" s="14" t="s">
        <v>15</v>
      </c>
      <c r="D155" s="3" t="s">
        <v>308</v>
      </c>
      <c r="E155" s="3"/>
      <c r="F155" s="3" t="s">
        <v>19</v>
      </c>
      <c r="H155" s="22">
        <v>43692</v>
      </c>
      <c r="I155" s="18" t="s">
        <v>309</v>
      </c>
      <c r="J155" s="8">
        <v>41304.770000000004</v>
      </c>
      <c r="K155" s="49">
        <v>41304.770000000004</v>
      </c>
      <c r="L155" s="49">
        <v>41304.770000000004</v>
      </c>
      <c r="N155" s="28" t="e">
        <f>IF(A155&lt;&gt;0,INDEX(#REF!,MATCH(A155,#REF!,0),10),0)</f>
        <v>#REF!</v>
      </c>
      <c r="O155" s="30" t="e">
        <f>IF(A155&lt;&gt;0,INDEX(#REF!,MATCH(A155,#REF!,0),10),0)</f>
        <v>#REF!</v>
      </c>
      <c r="P155" s="28" t="e">
        <f>IF(A155&lt;&gt;0,INDEX(#REF!,MATCH(A155,#REF!,0),8),0)</f>
        <v>#REF!</v>
      </c>
    </row>
    <row r="156" spans="1:16" s="16" customFormat="1" ht="24.75" customHeight="1">
      <c r="E156" s="15" t="s">
        <v>730</v>
      </c>
      <c r="F156" s="15"/>
      <c r="G156" s="15"/>
      <c r="H156" s="23"/>
      <c r="I156" s="15"/>
      <c r="J156" s="9">
        <f>SUBTOTAL(9,J155:J155)</f>
        <v>41304.770000000004</v>
      </c>
      <c r="K156" s="51">
        <f>SUBTOTAL(9,K155:K155)</f>
        <v>41304.770000000004</v>
      </c>
      <c r="L156" s="51">
        <f>SUBTOTAL(9,L155:L155)</f>
        <v>41304.770000000004</v>
      </c>
      <c r="N156" s="28">
        <f>IF(A156&lt;&gt;0,INDEX(#REF!,MATCH(A156,#REF!,0),10),0)</f>
        <v>0</v>
      </c>
      <c r="O156" s="30">
        <f>IF(A156&lt;&gt;0,INDEX(#REF!,MATCH(A156,#REF!,0),10),0)</f>
        <v>0</v>
      </c>
      <c r="P156" s="28">
        <f>IF(A156&lt;&gt;0,INDEX(#REF!,MATCH(A156,#REF!,0),8),0)</f>
        <v>0</v>
      </c>
    </row>
    <row r="157" spans="1:16" s="16" customFormat="1">
      <c r="A157" s="14" t="s">
        <v>310</v>
      </c>
      <c r="B157" s="3" t="s">
        <v>311</v>
      </c>
      <c r="C157" s="14" t="s">
        <v>15</v>
      </c>
      <c r="D157" s="3" t="s">
        <v>312</v>
      </c>
      <c r="E157" s="3"/>
      <c r="F157" s="3" t="s">
        <v>19</v>
      </c>
      <c r="H157" s="22">
        <v>43466</v>
      </c>
      <c r="I157" s="18" t="s">
        <v>313</v>
      </c>
      <c r="J157" s="8">
        <v>562318.62</v>
      </c>
      <c r="K157" s="49">
        <v>562318.62</v>
      </c>
      <c r="L157" s="49">
        <v>532186.66</v>
      </c>
      <c r="N157" s="28" t="e">
        <f>IF(A157&lt;&gt;0,INDEX(#REF!,MATCH(A157,#REF!,0),10),0)</f>
        <v>#REF!</v>
      </c>
      <c r="O157" s="30" t="e">
        <f>IF(A157&lt;&gt;0,INDEX(#REF!,MATCH(A157,#REF!,0),10),0)</f>
        <v>#REF!</v>
      </c>
      <c r="P157" s="28" t="e">
        <f>IF(A157&lt;&gt;0,INDEX(#REF!,MATCH(A157,#REF!,0),8),0)</f>
        <v>#REF!</v>
      </c>
    </row>
    <row r="158" spans="1:16" s="16" customFormat="1" ht="24.75" customHeight="1">
      <c r="E158" s="15" t="s">
        <v>731</v>
      </c>
      <c r="F158" s="15"/>
      <c r="G158" s="15"/>
      <c r="H158" s="23"/>
      <c r="I158" s="15"/>
      <c r="J158" s="9">
        <f>SUBTOTAL(9,J157:J157)</f>
        <v>562318.62</v>
      </c>
      <c r="K158" s="51">
        <f>SUBTOTAL(9,K157:K157)</f>
        <v>562318.62</v>
      </c>
      <c r="L158" s="51">
        <f>SUBTOTAL(9,L157:L157)</f>
        <v>532186.66</v>
      </c>
      <c r="N158" s="28">
        <f>IF(A158&lt;&gt;0,INDEX(#REF!,MATCH(A158,#REF!,0),10),0)</f>
        <v>0</v>
      </c>
      <c r="O158" s="30">
        <f>IF(A158&lt;&gt;0,INDEX(#REF!,MATCH(A158,#REF!,0),10),0)</f>
        <v>0</v>
      </c>
      <c r="P158" s="28">
        <f>IF(A158&lt;&gt;0,INDEX(#REF!,MATCH(A158,#REF!,0),8),0)</f>
        <v>0</v>
      </c>
    </row>
    <row r="159" spans="1:16" s="16" customFormat="1">
      <c r="A159" s="14" t="s">
        <v>314</v>
      </c>
      <c r="B159" s="3" t="s">
        <v>315</v>
      </c>
      <c r="C159" s="14" t="s">
        <v>15</v>
      </c>
      <c r="D159" s="3" t="s">
        <v>316</v>
      </c>
      <c r="E159" s="3"/>
      <c r="F159" s="3" t="s">
        <v>19</v>
      </c>
      <c r="H159" s="22">
        <v>43570</v>
      </c>
      <c r="I159" s="3" t="s">
        <v>317</v>
      </c>
      <c r="J159" s="8">
        <v>14768.54</v>
      </c>
      <c r="K159" s="49">
        <v>14768.54</v>
      </c>
      <c r="L159" s="49">
        <v>14768.54</v>
      </c>
      <c r="N159" s="28" t="e">
        <f>IF(A159&lt;&gt;0,INDEX(#REF!,MATCH(A159,#REF!,0),10),0)</f>
        <v>#REF!</v>
      </c>
      <c r="O159" s="30" t="e">
        <f>IF(A159&lt;&gt;0,INDEX(#REF!,MATCH(A159,#REF!,0),10),0)</f>
        <v>#REF!</v>
      </c>
      <c r="P159" s="28" t="e">
        <f>IF(A159&lt;&gt;0,INDEX(#REF!,MATCH(A159,#REF!,0),8),0)</f>
        <v>#REF!</v>
      </c>
    </row>
    <row r="160" spans="1:16" s="16" customFormat="1">
      <c r="C160" s="14" t="s">
        <v>15</v>
      </c>
      <c r="D160" s="3" t="s">
        <v>318</v>
      </c>
      <c r="E160" s="3"/>
      <c r="F160" s="3" t="s">
        <v>19</v>
      </c>
      <c r="H160" s="22">
        <v>43570</v>
      </c>
      <c r="I160" s="3" t="s">
        <v>319</v>
      </c>
      <c r="J160" s="8">
        <v>12896.19</v>
      </c>
      <c r="K160" s="49">
        <v>12896.19</v>
      </c>
      <c r="L160" s="49">
        <v>11148.67</v>
      </c>
      <c r="N160" s="28">
        <f>IF(A160&lt;&gt;0,INDEX(#REF!,MATCH(A160,#REF!,0),10),0)</f>
        <v>0</v>
      </c>
      <c r="O160" s="30">
        <f>IF(A160&lt;&gt;0,INDEX(#REF!,MATCH(A160,#REF!,0),10),0)</f>
        <v>0</v>
      </c>
      <c r="P160" s="28">
        <f>IF(A160&lt;&gt;0,INDEX(#REF!,MATCH(A160,#REF!,0),8),0)</f>
        <v>0</v>
      </c>
    </row>
    <row r="161" spans="1:16" s="16" customFormat="1">
      <c r="C161" s="14" t="s">
        <v>15</v>
      </c>
      <c r="D161" s="3" t="s">
        <v>320</v>
      </c>
      <c r="E161" s="3"/>
      <c r="F161" s="3" t="s">
        <v>19</v>
      </c>
      <c r="H161" s="22">
        <v>43599</v>
      </c>
      <c r="I161" s="3" t="s">
        <v>321</v>
      </c>
      <c r="J161" s="8">
        <v>4954.2300000000005</v>
      </c>
      <c r="K161" s="49">
        <v>4954.2300000000005</v>
      </c>
      <c r="L161" s="49">
        <v>4954.22</v>
      </c>
      <c r="N161" s="28">
        <f>IF(A161&lt;&gt;0,INDEX(#REF!,MATCH(A161,#REF!,0),10),0)</f>
        <v>0</v>
      </c>
      <c r="O161" s="30">
        <f>IF(A161&lt;&gt;0,INDEX(#REF!,MATCH(A161,#REF!,0),10),0)</f>
        <v>0</v>
      </c>
      <c r="P161" s="28">
        <f>IF(A161&lt;&gt;0,INDEX(#REF!,MATCH(A161,#REF!,0),8),0)</f>
        <v>0</v>
      </c>
    </row>
    <row r="162" spans="1:16" s="16" customFormat="1">
      <c r="C162" s="14" t="s">
        <v>15</v>
      </c>
      <c r="D162" s="3" t="s">
        <v>322</v>
      </c>
      <c r="E162" s="3"/>
      <c r="F162" s="3" t="s">
        <v>17</v>
      </c>
      <c r="H162" s="22">
        <v>43727</v>
      </c>
      <c r="I162" s="18" t="s">
        <v>323</v>
      </c>
      <c r="J162" s="8">
        <v>12846.630000000001</v>
      </c>
      <c r="K162" s="49">
        <v>12846.630000000001</v>
      </c>
      <c r="L162" s="49">
        <v>10667.380000000001</v>
      </c>
      <c r="N162" s="28">
        <f>IF(A162&lt;&gt;0,INDEX(#REF!,MATCH(A162,#REF!,0),10),0)</f>
        <v>0</v>
      </c>
      <c r="O162" s="30">
        <f>IF(A162&lt;&gt;0,INDEX(#REF!,MATCH(A162,#REF!,0),10),0)</f>
        <v>0</v>
      </c>
      <c r="P162" s="28">
        <f>IF(A162&lt;&gt;0,INDEX(#REF!,MATCH(A162,#REF!,0),8),0)</f>
        <v>0</v>
      </c>
    </row>
    <row r="163" spans="1:16" s="16" customFormat="1" ht="24.75" customHeight="1">
      <c r="E163" s="15" t="s">
        <v>732</v>
      </c>
      <c r="F163" s="15"/>
      <c r="G163" s="15"/>
      <c r="H163" s="23"/>
      <c r="I163" s="15"/>
      <c r="J163" s="9">
        <f>SUBTOTAL(9,J159:J162)</f>
        <v>45465.590000000004</v>
      </c>
      <c r="K163" s="51">
        <f>SUBTOTAL(9,K159:K162)</f>
        <v>45465.590000000004</v>
      </c>
      <c r="L163" s="51">
        <f>SUBTOTAL(9,L159:L162)</f>
        <v>41538.81</v>
      </c>
      <c r="N163" s="28">
        <f>IF(A163&lt;&gt;0,INDEX(#REF!,MATCH(A163,#REF!,0),10),0)</f>
        <v>0</v>
      </c>
      <c r="O163" s="30">
        <f>IF(A163&lt;&gt;0,INDEX(#REF!,MATCH(A163,#REF!,0),10),0)</f>
        <v>0</v>
      </c>
      <c r="P163" s="28">
        <f>IF(A163&lt;&gt;0,INDEX(#REF!,MATCH(A163,#REF!,0),8),0)</f>
        <v>0</v>
      </c>
    </row>
    <row r="164" spans="1:16" s="16" customFormat="1">
      <c r="A164" s="14" t="s">
        <v>324</v>
      </c>
      <c r="B164" s="3" t="s">
        <v>325</v>
      </c>
      <c r="C164" s="14" t="s">
        <v>15</v>
      </c>
      <c r="D164" s="11" t="s">
        <v>326</v>
      </c>
      <c r="E164" s="11"/>
      <c r="F164" s="11" t="s">
        <v>17</v>
      </c>
      <c r="H164" s="22">
        <v>43599</v>
      </c>
      <c r="I164" s="18" t="s">
        <v>327</v>
      </c>
      <c r="J164" s="8">
        <v>207855.80000000002</v>
      </c>
      <c r="K164" s="49">
        <v>207855.80000000002</v>
      </c>
      <c r="L164" s="49">
        <v>178451.12</v>
      </c>
      <c r="N164" s="28" t="e">
        <f>IF(A164&lt;&gt;0,INDEX(#REF!,MATCH(A164,#REF!,0),10),0)</f>
        <v>#REF!</v>
      </c>
      <c r="O164" s="30" t="e">
        <f>IF(A164&lt;&gt;0,INDEX(#REF!,MATCH(A164,#REF!,0),10),0)</f>
        <v>#REF!</v>
      </c>
      <c r="P164" s="28" t="e">
        <f>IF(A164&lt;&gt;0,INDEX(#REF!,MATCH(A164,#REF!,0),8),0)</f>
        <v>#REF!</v>
      </c>
    </row>
    <row r="165" spans="1:16" s="16" customFormat="1" ht="24.75" customHeight="1">
      <c r="E165" s="15" t="s">
        <v>733</v>
      </c>
      <c r="F165" s="15"/>
      <c r="G165" s="15"/>
      <c r="H165" s="23"/>
      <c r="I165" s="15"/>
      <c r="J165" s="9">
        <f>SUBTOTAL(9,J164:J164)</f>
        <v>207855.80000000002</v>
      </c>
      <c r="K165" s="51">
        <f>SUBTOTAL(9,K164:K164)</f>
        <v>207855.80000000002</v>
      </c>
      <c r="L165" s="51">
        <f>SUBTOTAL(9,L164:L164)</f>
        <v>178451.12</v>
      </c>
      <c r="N165" s="28">
        <f>IF(A165&lt;&gt;0,INDEX(#REF!,MATCH(A165,#REF!,0),10),0)</f>
        <v>0</v>
      </c>
      <c r="O165" s="30">
        <f>IF(A165&lt;&gt;0,INDEX(#REF!,MATCH(A165,#REF!,0),10),0)</f>
        <v>0</v>
      </c>
      <c r="P165" s="28">
        <f>IF(A165&lt;&gt;0,INDEX(#REF!,MATCH(A165,#REF!,0),8),0)</f>
        <v>0</v>
      </c>
    </row>
    <row r="166" spans="1:16" s="16" customFormat="1">
      <c r="A166" s="14" t="s">
        <v>328</v>
      </c>
      <c r="B166" s="18" t="s">
        <v>329</v>
      </c>
      <c r="C166" s="14" t="s">
        <v>15</v>
      </c>
      <c r="D166" s="3" t="s">
        <v>330</v>
      </c>
      <c r="E166" s="3"/>
      <c r="F166" s="3" t="s">
        <v>17</v>
      </c>
      <c r="H166" s="22">
        <v>43599</v>
      </c>
      <c r="I166" s="18" t="s">
        <v>331</v>
      </c>
      <c r="J166" s="8">
        <v>33314.01</v>
      </c>
      <c r="K166" s="49">
        <v>33314.01</v>
      </c>
      <c r="L166" s="49">
        <v>31244.46</v>
      </c>
      <c r="N166" s="28" t="e">
        <f>IF(A166&lt;&gt;0,INDEX(#REF!,MATCH(A166,#REF!,0),10),0)</f>
        <v>#REF!</v>
      </c>
      <c r="O166" s="30" t="e">
        <f>IF(A166&lt;&gt;0,INDEX(#REF!,MATCH(A166,#REF!,0),10),0)</f>
        <v>#REF!</v>
      </c>
      <c r="P166" s="28" t="e">
        <f>IF(A166&lt;&gt;0,INDEX(#REF!,MATCH(A166,#REF!,0),8),0)</f>
        <v>#REF!</v>
      </c>
    </row>
    <row r="167" spans="1:16" s="16" customFormat="1">
      <c r="C167" s="14" t="s">
        <v>15</v>
      </c>
      <c r="D167" s="3" t="s">
        <v>332</v>
      </c>
      <c r="E167" s="3"/>
      <c r="F167" s="3" t="s">
        <v>17</v>
      </c>
      <c r="H167" s="22">
        <v>43697</v>
      </c>
      <c r="I167" s="18" t="s">
        <v>333</v>
      </c>
      <c r="J167" s="8">
        <v>8359.84</v>
      </c>
      <c r="K167" s="49">
        <v>8359.84</v>
      </c>
      <c r="L167" s="49">
        <v>0</v>
      </c>
      <c r="N167" s="28">
        <f>IF(A167&lt;&gt;0,INDEX(#REF!,MATCH(A167,#REF!,0),10),0)</f>
        <v>0</v>
      </c>
      <c r="O167" s="30">
        <f>IF(A167&lt;&gt;0,INDEX(#REF!,MATCH(A167,#REF!,0),10),0)</f>
        <v>0</v>
      </c>
      <c r="P167" s="28">
        <f>IF(A167&lt;&gt;0,INDEX(#REF!,MATCH(A167,#REF!,0),8),0)</f>
        <v>0</v>
      </c>
    </row>
    <row r="168" spans="1:16" s="16" customFormat="1">
      <c r="C168" s="14" t="s">
        <v>15</v>
      </c>
      <c r="D168" s="3" t="s">
        <v>334</v>
      </c>
      <c r="E168" s="3"/>
      <c r="F168" s="3" t="s">
        <v>17</v>
      </c>
      <c r="H168" s="22">
        <v>43812</v>
      </c>
      <c r="I168" s="3" t="s">
        <v>335</v>
      </c>
      <c r="J168" s="8">
        <v>11497.5</v>
      </c>
      <c r="K168" s="49">
        <v>11497.5</v>
      </c>
      <c r="L168" s="49">
        <v>0</v>
      </c>
      <c r="N168" s="28">
        <f>IF(A168&lt;&gt;0,INDEX(#REF!,MATCH(A168,#REF!,0),10),0)</f>
        <v>0</v>
      </c>
      <c r="O168" s="30">
        <f>IF(A168&lt;&gt;0,INDEX(#REF!,MATCH(A168,#REF!,0),10),0)</f>
        <v>0</v>
      </c>
      <c r="P168" s="28">
        <f>IF(A168&lt;&gt;0,INDEX(#REF!,MATCH(A168,#REF!,0),8),0)</f>
        <v>0</v>
      </c>
    </row>
    <row r="169" spans="1:16" s="16" customFormat="1" ht="24.75" customHeight="1">
      <c r="E169" s="15" t="s">
        <v>734</v>
      </c>
      <c r="F169" s="15"/>
      <c r="G169" s="15"/>
      <c r="H169" s="23"/>
      <c r="I169" s="15"/>
      <c r="J169" s="9">
        <f>SUBTOTAL(9,J166:J168)</f>
        <v>53171.350000000006</v>
      </c>
      <c r="K169" s="51">
        <f>SUBTOTAL(9,K166:K168)</f>
        <v>53171.350000000006</v>
      </c>
      <c r="L169" s="51">
        <f>SUBTOTAL(9,L166:L168)</f>
        <v>31244.46</v>
      </c>
      <c r="N169" s="28">
        <f>IF(A169&lt;&gt;0,INDEX(#REF!,MATCH(A169,#REF!,0),10),0)</f>
        <v>0</v>
      </c>
      <c r="O169" s="30">
        <f>IF(A169&lt;&gt;0,INDEX(#REF!,MATCH(A169,#REF!,0),10),0)</f>
        <v>0</v>
      </c>
      <c r="P169" s="28">
        <f>IF(A169&lt;&gt;0,INDEX(#REF!,MATCH(A169,#REF!,0),8),0)</f>
        <v>0</v>
      </c>
    </row>
    <row r="170" spans="1:16" s="16" customFormat="1">
      <c r="A170" s="14" t="s">
        <v>336</v>
      </c>
      <c r="B170" s="18" t="s">
        <v>337</v>
      </c>
      <c r="C170" s="14" t="s">
        <v>15</v>
      </c>
      <c r="D170" s="3" t="s">
        <v>338</v>
      </c>
      <c r="E170" s="3"/>
      <c r="F170" s="3" t="s">
        <v>19</v>
      </c>
      <c r="H170" s="22">
        <v>43466</v>
      </c>
      <c r="I170" s="18" t="s">
        <v>339</v>
      </c>
      <c r="J170" s="8">
        <v>96226.74</v>
      </c>
      <c r="K170" s="49">
        <v>96226.74</v>
      </c>
      <c r="L170" s="49">
        <v>96226.74</v>
      </c>
      <c r="N170" s="28" t="e">
        <f>IF(A170&lt;&gt;0,INDEX(#REF!,MATCH(A170,#REF!,0),10),0)</f>
        <v>#REF!</v>
      </c>
      <c r="O170" s="30" t="e">
        <f>IF(A170&lt;&gt;0,INDEX(#REF!,MATCH(A170,#REF!,0),10),0)</f>
        <v>#REF!</v>
      </c>
      <c r="P170" s="28" t="e">
        <f>IF(A170&lt;&gt;0,INDEX(#REF!,MATCH(A170,#REF!,0),8),0)</f>
        <v>#REF!</v>
      </c>
    </row>
    <row r="171" spans="1:16" s="16" customFormat="1">
      <c r="C171" s="14" t="s">
        <v>15</v>
      </c>
      <c r="D171" s="3" t="s">
        <v>340</v>
      </c>
      <c r="E171" s="3"/>
      <c r="F171" s="3" t="s">
        <v>19</v>
      </c>
      <c r="H171" s="22">
        <v>43466</v>
      </c>
      <c r="I171" s="18" t="s">
        <v>341</v>
      </c>
      <c r="J171" s="8">
        <v>146248.20000000001</v>
      </c>
      <c r="K171" s="49">
        <v>146248.20000000001</v>
      </c>
      <c r="L171" s="49">
        <v>146248.21</v>
      </c>
      <c r="N171" s="28">
        <f>IF(A171&lt;&gt;0,INDEX(#REF!,MATCH(A171,#REF!,0),10),0)</f>
        <v>0</v>
      </c>
      <c r="O171" s="30">
        <f>IF(A171&lt;&gt;0,INDEX(#REF!,MATCH(A171,#REF!,0),10),0)</f>
        <v>0</v>
      </c>
      <c r="P171" s="28">
        <f>IF(A171&lt;&gt;0,INDEX(#REF!,MATCH(A171,#REF!,0),8),0)</f>
        <v>0</v>
      </c>
    </row>
    <row r="172" spans="1:16" s="16" customFormat="1">
      <c r="C172" s="14" t="s">
        <v>20</v>
      </c>
      <c r="D172" s="3" t="s">
        <v>342</v>
      </c>
      <c r="E172" s="3"/>
      <c r="H172" s="22">
        <v>43586</v>
      </c>
      <c r="I172" s="18" t="s">
        <v>343</v>
      </c>
      <c r="J172" s="8">
        <v>4098.67</v>
      </c>
      <c r="K172" s="49">
        <v>4098.67</v>
      </c>
      <c r="L172" s="49">
        <v>4098.67</v>
      </c>
      <c r="N172" s="28">
        <f>IF(A172&lt;&gt;0,INDEX(#REF!,MATCH(A172,#REF!,0),10),0)</f>
        <v>0</v>
      </c>
      <c r="O172" s="30">
        <f>IF(A172&lt;&gt;0,INDEX(#REF!,MATCH(A172,#REF!,0),10),0)</f>
        <v>0</v>
      </c>
      <c r="P172" s="28">
        <f>IF(A172&lt;&gt;0,INDEX(#REF!,MATCH(A172,#REF!,0),8),0)</f>
        <v>0</v>
      </c>
    </row>
    <row r="173" spans="1:16" s="16" customFormat="1">
      <c r="C173" s="44" t="s">
        <v>21</v>
      </c>
      <c r="D173" s="43" t="s">
        <v>344</v>
      </c>
      <c r="E173" s="43"/>
      <c r="F173" s="43" t="s">
        <v>17</v>
      </c>
      <c r="H173" s="22">
        <v>43753</v>
      </c>
      <c r="I173" s="18" t="s">
        <v>345</v>
      </c>
      <c r="J173" s="8">
        <f>172677.74/2</f>
        <v>86338.87</v>
      </c>
      <c r="K173" s="49">
        <v>172677.74</v>
      </c>
      <c r="L173" s="49">
        <v>43169.43</v>
      </c>
      <c r="N173" s="28">
        <f>IF(A173&lt;&gt;0,INDEX(#REF!,MATCH(A173,#REF!,0),10),0)</f>
        <v>0</v>
      </c>
      <c r="O173" s="30">
        <f>IF(A173&lt;&gt;0,INDEX(#REF!,MATCH(A173,#REF!,0),10),0)</f>
        <v>0</v>
      </c>
      <c r="P173" s="28">
        <f>IF(A173&lt;&gt;0,INDEX(#REF!,MATCH(A173,#REF!,0),8),0)</f>
        <v>0</v>
      </c>
    </row>
    <row r="174" spans="1:16" s="16" customFormat="1" ht="24.75" customHeight="1">
      <c r="E174" s="15" t="s">
        <v>735</v>
      </c>
      <c r="F174" s="15"/>
      <c r="G174" s="15"/>
      <c r="H174" s="23"/>
      <c r="I174" s="15"/>
      <c r="J174" s="9">
        <f>SUBTOTAL(9,J170:J173)</f>
        <v>332912.48</v>
      </c>
      <c r="K174" s="51">
        <f>SUBTOTAL(9,K170:K173)</f>
        <v>419251.35</v>
      </c>
      <c r="L174" s="51">
        <f>SUBTOTAL(9,L170:L173)</f>
        <v>289743.05000000005</v>
      </c>
      <c r="N174" s="28">
        <f>IF(A174&lt;&gt;0,INDEX(#REF!,MATCH(A174,#REF!,0),10),0)</f>
        <v>0</v>
      </c>
      <c r="O174" s="30">
        <f>IF(A174&lt;&gt;0,INDEX(#REF!,MATCH(A174,#REF!,0),10),0)</f>
        <v>0</v>
      </c>
      <c r="P174" s="28">
        <f>IF(A174&lt;&gt;0,INDEX(#REF!,MATCH(A174,#REF!,0),8),0)</f>
        <v>0</v>
      </c>
    </row>
    <row r="175" spans="1:16" s="16" customFormat="1">
      <c r="A175" s="14" t="s">
        <v>346</v>
      </c>
      <c r="B175" s="3" t="s">
        <v>347</v>
      </c>
      <c r="C175" s="14" t="s">
        <v>15</v>
      </c>
      <c r="D175" s="3" t="s">
        <v>348</v>
      </c>
      <c r="E175" s="3"/>
      <c r="F175" s="3" t="s">
        <v>19</v>
      </c>
      <c r="H175" s="22">
        <v>43466</v>
      </c>
      <c r="I175" s="18" t="s">
        <v>349</v>
      </c>
      <c r="J175" s="8">
        <v>262361.08</v>
      </c>
      <c r="K175" s="49">
        <v>262361.08</v>
      </c>
      <c r="L175" s="49">
        <v>262361.09999999998</v>
      </c>
      <c r="M175" s="8">
        <f>K175/1.14975*1.049875</f>
        <v>239570.63610784951</v>
      </c>
      <c r="N175" s="28" t="e">
        <f>IF(A175&lt;&gt;0,INDEX(#REF!,MATCH(A175,#REF!,0),10),0)</f>
        <v>#REF!</v>
      </c>
      <c r="O175" s="30" t="e">
        <f>IF(A175&lt;&gt;0,INDEX(#REF!,MATCH(A175,#REF!,0),10),0)</f>
        <v>#REF!</v>
      </c>
      <c r="P175" s="28" t="e">
        <f>IF(A175&lt;&gt;0,INDEX(#REF!,MATCH(A175,#REF!,0),8),0)</f>
        <v>#REF!</v>
      </c>
    </row>
    <row r="176" spans="1:16" s="16" customFormat="1">
      <c r="C176" s="44" t="s">
        <v>21</v>
      </c>
      <c r="D176" s="3" t="s">
        <v>350</v>
      </c>
      <c r="E176" s="3"/>
      <c r="F176" s="3" t="s">
        <v>17</v>
      </c>
      <c r="H176" s="22">
        <v>43770</v>
      </c>
      <c r="I176" s="18" t="s">
        <v>351</v>
      </c>
      <c r="J176" s="8">
        <v>71502.38</v>
      </c>
      <c r="K176" s="49">
        <v>290463.76</v>
      </c>
      <c r="L176" s="49">
        <v>0</v>
      </c>
      <c r="N176" s="28">
        <f>IF(A176&lt;&gt;0,INDEX(#REF!,MATCH(A176,#REF!,0),10),0)</f>
        <v>0</v>
      </c>
      <c r="O176" s="30">
        <f>IF(A176&lt;&gt;0,INDEX(#REF!,MATCH(A176,#REF!,0),10),0)</f>
        <v>0</v>
      </c>
      <c r="P176" s="28">
        <f>IF(A176&lt;&gt;0,INDEX(#REF!,MATCH(A176,#REF!,0),8),0)</f>
        <v>0</v>
      </c>
    </row>
    <row r="177" spans="1:17" s="16" customFormat="1" ht="24.75" customHeight="1">
      <c r="E177" s="15" t="s">
        <v>736</v>
      </c>
      <c r="F177" s="15"/>
      <c r="G177" s="15"/>
      <c r="H177" s="23"/>
      <c r="I177" s="15"/>
      <c r="J177" s="9">
        <f>SUBTOTAL(9,J175:J176)</f>
        <v>333863.46000000002</v>
      </c>
      <c r="K177" s="51">
        <f>SUBTOTAL(9,K175:K176)</f>
        <v>552824.84000000008</v>
      </c>
      <c r="L177" s="51">
        <f>SUBTOTAL(9,L175:L176)</f>
        <v>262361.09999999998</v>
      </c>
      <c r="N177" s="28">
        <f>IF(A177&lt;&gt;0,INDEX(#REF!,MATCH(A177,#REF!,0),10),0)</f>
        <v>0</v>
      </c>
      <c r="O177" s="30">
        <f>IF(A177&lt;&gt;0,INDEX(#REF!,MATCH(A177,#REF!,0),10),0)</f>
        <v>0</v>
      </c>
      <c r="P177" s="28">
        <f>IF(A177&lt;&gt;0,INDEX(#REF!,MATCH(A177,#REF!,0),8),0)</f>
        <v>0</v>
      </c>
    </row>
    <row r="178" spans="1:17" s="16" customFormat="1">
      <c r="A178" s="14" t="s">
        <v>353</v>
      </c>
      <c r="B178" s="3" t="s">
        <v>354</v>
      </c>
      <c r="C178" s="14" t="s">
        <v>15</v>
      </c>
      <c r="D178" s="3" t="s">
        <v>355</v>
      </c>
      <c r="E178" s="3"/>
      <c r="F178" s="3" t="s">
        <v>19</v>
      </c>
      <c r="H178" s="22">
        <v>43599</v>
      </c>
      <c r="I178" s="18" t="s">
        <v>356</v>
      </c>
      <c r="J178" s="8">
        <v>251090.45</v>
      </c>
      <c r="K178" s="49">
        <v>251090.45</v>
      </c>
      <c r="L178" s="49">
        <v>251090.46</v>
      </c>
      <c r="N178" s="28" t="e">
        <f>IF(A178&lt;&gt;0,INDEX(#REF!,MATCH(A178,#REF!,0),10),0)</f>
        <v>#REF!</v>
      </c>
      <c r="O178" s="30" t="e">
        <f>IF(A178&lt;&gt;0,INDEX(#REF!,MATCH(A178,#REF!,0),10),0)</f>
        <v>#REF!</v>
      </c>
      <c r="P178" s="28" t="e">
        <f>IF(A178&lt;&gt;0,INDEX(#REF!,MATCH(A178,#REF!,0),8),0)</f>
        <v>#REF!</v>
      </c>
    </row>
    <row r="179" spans="1:17" s="16" customFormat="1" ht="24.75" customHeight="1">
      <c r="E179" s="15" t="s">
        <v>737</v>
      </c>
      <c r="F179" s="15"/>
      <c r="G179" s="15"/>
      <c r="H179" s="23"/>
      <c r="I179" s="15"/>
      <c r="J179" s="9">
        <f>SUBTOTAL(9,J178)</f>
        <v>251090.45</v>
      </c>
      <c r="K179" s="51">
        <f>SUBTOTAL(9,K178)</f>
        <v>251090.45</v>
      </c>
      <c r="L179" s="51">
        <f>SUBTOTAL(9,L178)</f>
        <v>251090.46</v>
      </c>
      <c r="N179" s="28">
        <f>IF(A179&lt;&gt;0,INDEX(#REF!,MATCH(A179,#REF!,0),10),0)</f>
        <v>0</v>
      </c>
      <c r="O179" s="30">
        <f>IF(A179&lt;&gt;0,INDEX(#REF!,MATCH(A179,#REF!,0),10),0)</f>
        <v>0</v>
      </c>
      <c r="P179" s="28">
        <f>IF(A179&lt;&gt;0,INDEX(#REF!,MATCH(A179,#REF!,0),8),0)</f>
        <v>0</v>
      </c>
    </row>
    <row r="180" spans="1:17" s="16" customFormat="1">
      <c r="A180" s="14" t="s">
        <v>357</v>
      </c>
      <c r="B180" s="3" t="s">
        <v>358</v>
      </c>
      <c r="C180" s="14" t="s">
        <v>15</v>
      </c>
      <c r="D180" s="3" t="s">
        <v>359</v>
      </c>
      <c r="E180" s="3"/>
      <c r="F180" s="3" t="s">
        <v>19</v>
      </c>
      <c r="H180" s="22">
        <v>43466</v>
      </c>
      <c r="I180" s="18" t="s">
        <v>824</v>
      </c>
      <c r="J180" s="8">
        <v>455494.16000000003</v>
      </c>
      <c r="K180" s="49">
        <v>455494.16000000003</v>
      </c>
      <c r="L180" s="49">
        <v>455494.16000000003</v>
      </c>
      <c r="N180" s="28" t="e">
        <f>IF(A180&lt;&gt;0,INDEX(#REF!,MATCH(A180,#REF!,0),10),0)</f>
        <v>#REF!</v>
      </c>
      <c r="O180" s="30" t="e">
        <f>IF(A180&lt;&gt;0,INDEX(#REF!,MATCH(A180,#REF!,0),10),0)</f>
        <v>#REF!</v>
      </c>
      <c r="P180" s="28" t="e">
        <f>IF(A180&lt;&gt;0,INDEX(#REF!,MATCH(A180,#REF!,0),8),0)</f>
        <v>#REF!</v>
      </c>
    </row>
    <row r="181" spans="1:17" s="16" customFormat="1">
      <c r="C181" s="14" t="s">
        <v>15</v>
      </c>
      <c r="D181" s="3" t="s">
        <v>360</v>
      </c>
      <c r="E181" s="3"/>
      <c r="F181" s="3" t="s">
        <v>19</v>
      </c>
      <c r="H181" s="22">
        <v>43466</v>
      </c>
      <c r="I181" s="18" t="s">
        <v>361</v>
      </c>
      <c r="J181" s="8">
        <v>192755.59</v>
      </c>
      <c r="K181" s="49">
        <v>192755.59</v>
      </c>
      <c r="L181" s="49">
        <v>192755.59</v>
      </c>
      <c r="N181" s="28">
        <f>IF(A181&lt;&gt;0,INDEX(#REF!,MATCH(A181,#REF!,0),10),0)</f>
        <v>0</v>
      </c>
      <c r="O181" s="30">
        <f>IF(A181&lt;&gt;0,INDEX(#REF!,MATCH(A181,#REF!,0),10),0)</f>
        <v>0</v>
      </c>
      <c r="P181" s="28">
        <f>IF(A181&lt;&gt;0,INDEX(#REF!,MATCH(A181,#REF!,0),8),0)</f>
        <v>0</v>
      </c>
    </row>
    <row r="182" spans="1:17" s="16" customFormat="1">
      <c r="C182" s="44" t="s">
        <v>21</v>
      </c>
      <c r="D182" s="3" t="s">
        <v>362</v>
      </c>
      <c r="E182" s="3"/>
      <c r="F182" s="3" t="s">
        <v>17</v>
      </c>
      <c r="H182" s="22">
        <v>43753</v>
      </c>
      <c r="I182" s="18" t="s">
        <v>363</v>
      </c>
      <c r="J182" s="8">
        <v>135670.5</v>
      </c>
      <c r="K182" s="49">
        <v>271341</v>
      </c>
      <c r="L182" s="49">
        <v>67835.25</v>
      </c>
      <c r="N182" s="28">
        <f>IF(A182&lt;&gt;0,INDEX(#REF!,MATCH(A182,#REF!,0),10),0)</f>
        <v>0</v>
      </c>
      <c r="O182" s="30">
        <f>IF(A182&lt;&gt;0,INDEX(#REF!,MATCH(A182,#REF!,0),10),0)</f>
        <v>0</v>
      </c>
      <c r="P182" s="28">
        <f>IF(A182&lt;&gt;0,INDEX(#REF!,MATCH(A182,#REF!,0),8),0)</f>
        <v>0</v>
      </c>
    </row>
    <row r="183" spans="1:17" s="16" customFormat="1">
      <c r="C183" s="44" t="s">
        <v>21</v>
      </c>
      <c r="D183" s="3" t="s">
        <v>364</v>
      </c>
      <c r="E183" s="3"/>
      <c r="F183" s="3" t="s">
        <v>17</v>
      </c>
      <c r="H183" s="22">
        <v>43753</v>
      </c>
      <c r="I183" s="3" t="s">
        <v>365</v>
      </c>
      <c r="J183" s="8">
        <v>330668.09999999998</v>
      </c>
      <c r="K183" s="49">
        <v>661336.20000000007</v>
      </c>
      <c r="L183" s="49">
        <v>165334.05000000002</v>
      </c>
      <c r="N183" s="28">
        <f>IF(A183&lt;&gt;0,INDEX(#REF!,MATCH(A183,#REF!,0),10),0)</f>
        <v>0</v>
      </c>
      <c r="O183" s="30">
        <f>IF(A183&lt;&gt;0,INDEX(#REF!,MATCH(A183,#REF!,0),10),0)</f>
        <v>0</v>
      </c>
      <c r="P183" s="28">
        <f>IF(A183&lt;&gt;0,INDEX(#REF!,MATCH(A183,#REF!,0),8),0)</f>
        <v>0</v>
      </c>
    </row>
    <row r="184" spans="1:17" s="16" customFormat="1" ht="24.75" customHeight="1">
      <c r="E184" s="15" t="s">
        <v>738</v>
      </c>
      <c r="F184" s="15"/>
      <c r="G184" s="15"/>
      <c r="H184" s="23"/>
      <c r="I184" s="15"/>
      <c r="J184" s="9">
        <f>SUBTOTAL(9,J180:J183)</f>
        <v>1114588.3500000001</v>
      </c>
      <c r="K184" s="51">
        <f>SUBTOTAL(9,K180:K183)</f>
        <v>1580926.9500000002</v>
      </c>
      <c r="L184" s="51">
        <f>SUBTOTAL(9,L180:L183)</f>
        <v>881419.05</v>
      </c>
      <c r="N184" s="28">
        <f>IF(A184&lt;&gt;0,INDEX(#REF!,MATCH(A184,#REF!,0),10),0)</f>
        <v>0</v>
      </c>
      <c r="O184" s="30">
        <f>IF(A184&lt;&gt;0,INDEX(#REF!,MATCH(A184,#REF!,0),10),0)</f>
        <v>0</v>
      </c>
      <c r="P184" s="28">
        <f>IF(A184&lt;&gt;0,INDEX(#REF!,MATCH(A184,#REF!,0),8),0)</f>
        <v>0</v>
      </c>
    </row>
    <row r="185" spans="1:17" s="16" customFormat="1">
      <c r="A185" s="14" t="s">
        <v>366</v>
      </c>
      <c r="B185" s="3" t="s">
        <v>367</v>
      </c>
      <c r="C185" s="14" t="s">
        <v>15</v>
      </c>
      <c r="D185" s="3" t="s">
        <v>368</v>
      </c>
      <c r="E185" s="3"/>
      <c r="F185" s="3" t="s">
        <v>19</v>
      </c>
      <c r="H185" s="22">
        <v>43473</v>
      </c>
      <c r="I185" s="3" t="s">
        <v>369</v>
      </c>
      <c r="J185" s="8">
        <v>196476.45</v>
      </c>
      <c r="K185" s="49">
        <v>196476.45</v>
      </c>
      <c r="L185" s="49">
        <v>196476.45</v>
      </c>
      <c r="N185" s="28" t="e">
        <f>IF(A185&lt;&gt;0,INDEX(#REF!,MATCH(A185,#REF!,0),10),0)</f>
        <v>#REF!</v>
      </c>
      <c r="O185" s="30" t="e">
        <f>IF(A185&lt;&gt;0,INDEX(#REF!,MATCH(A185,#REF!,0),10),0)</f>
        <v>#REF!</v>
      </c>
      <c r="P185" s="28" t="e">
        <f>IF(A185&lt;&gt;0,INDEX(#REF!,MATCH(A185,#REF!,0),8),0)</f>
        <v>#REF!</v>
      </c>
    </row>
    <row r="186" spans="1:17" s="16" customFormat="1" ht="24.75" customHeight="1">
      <c r="E186" s="15" t="s">
        <v>739</v>
      </c>
      <c r="F186" s="15"/>
      <c r="G186" s="15"/>
      <c r="H186" s="23"/>
      <c r="I186" s="15"/>
      <c r="J186" s="9">
        <f>SUBTOTAL(9,J185)</f>
        <v>196476.45</v>
      </c>
      <c r="K186" s="51">
        <f>SUBTOTAL(9,K185)</f>
        <v>196476.45</v>
      </c>
      <c r="L186" s="51">
        <f>SUBTOTAL(9,L185)</f>
        <v>196476.45</v>
      </c>
      <c r="N186" s="28">
        <f>IF(A186&lt;&gt;0,INDEX(#REF!,MATCH(A186,#REF!,0),10),0)</f>
        <v>0</v>
      </c>
      <c r="O186" s="30">
        <f>IF(A186&lt;&gt;0,INDEX(#REF!,MATCH(A186,#REF!,0),10),0)</f>
        <v>0</v>
      </c>
      <c r="P186" s="28">
        <f>IF(A186&lt;&gt;0,INDEX(#REF!,MATCH(A186,#REF!,0),8),0)</f>
        <v>0</v>
      </c>
    </row>
    <row r="187" spans="1:17" s="16" customFormat="1">
      <c r="A187" s="14" t="s">
        <v>370</v>
      </c>
      <c r="B187" s="18" t="s">
        <v>371</v>
      </c>
      <c r="C187" s="14" t="s">
        <v>15</v>
      </c>
      <c r="D187" s="3" t="s">
        <v>372</v>
      </c>
      <c r="E187" s="3"/>
      <c r="F187" s="3" t="s">
        <v>19</v>
      </c>
      <c r="H187" s="22">
        <v>43480</v>
      </c>
      <c r="I187" s="3" t="s">
        <v>373</v>
      </c>
      <c r="J187" s="8">
        <v>48887.700000000004</v>
      </c>
      <c r="K187" s="49">
        <v>48887.700000000004</v>
      </c>
      <c r="L187" s="49">
        <v>48887.700000000004</v>
      </c>
      <c r="N187" s="28" t="e">
        <f>IF(A187&lt;&gt;0,INDEX(#REF!,MATCH(A187,#REF!,0),10),0)</f>
        <v>#REF!</v>
      </c>
      <c r="O187" s="30" t="e">
        <f>IF(A187&lt;&gt;0,INDEX(#REF!,MATCH(A187,#REF!,0),10),0)</f>
        <v>#REF!</v>
      </c>
      <c r="P187" s="28" t="e">
        <f>IF(A187&lt;&gt;0,INDEX(#REF!,MATCH(A187,#REF!,0),8),0)</f>
        <v>#REF!</v>
      </c>
    </row>
    <row r="188" spans="1:17" s="16" customFormat="1" ht="24.75" customHeight="1">
      <c r="E188" s="15" t="s">
        <v>740</v>
      </c>
      <c r="F188" s="15"/>
      <c r="G188" s="15"/>
      <c r="H188" s="23"/>
      <c r="I188" s="15"/>
      <c r="J188" s="9">
        <f>SUBTOTAL(9,J187)</f>
        <v>48887.700000000004</v>
      </c>
      <c r="K188" s="51">
        <f>SUBTOTAL(9,K187)</f>
        <v>48887.700000000004</v>
      </c>
      <c r="L188" s="51">
        <f>SUBTOTAL(9,L187)</f>
        <v>48887.700000000004</v>
      </c>
      <c r="N188" s="28">
        <f>IF(A188&lt;&gt;0,INDEX(#REF!,MATCH(A188,#REF!,0),10),0)</f>
        <v>0</v>
      </c>
      <c r="O188" s="30">
        <f>IF(A188&lt;&gt;0,INDEX(#REF!,MATCH(A188,#REF!,0),10),0)</f>
        <v>0</v>
      </c>
      <c r="P188" s="28">
        <f>IF(A188&lt;&gt;0,INDEX(#REF!,MATCH(A188,#REF!,0),8),0)</f>
        <v>0</v>
      </c>
    </row>
    <row r="189" spans="1:17" s="16" customFormat="1">
      <c r="A189" s="14" t="s">
        <v>374</v>
      </c>
      <c r="B189" s="3" t="s">
        <v>375</v>
      </c>
      <c r="C189" s="14" t="s">
        <v>15</v>
      </c>
      <c r="D189" s="3" t="s">
        <v>376</v>
      </c>
      <c r="E189" s="3"/>
      <c r="F189" s="3" t="s">
        <v>17</v>
      </c>
      <c r="H189" s="22">
        <v>43479</v>
      </c>
      <c r="I189" s="18" t="s">
        <v>377</v>
      </c>
      <c r="J189" s="8">
        <v>275199.56</v>
      </c>
      <c r="K189" s="49">
        <v>275199.56</v>
      </c>
      <c r="L189" s="49">
        <v>252268.39</v>
      </c>
      <c r="N189" s="28" t="e">
        <f>IF(A189&lt;&gt;0,INDEX(#REF!,MATCH(A189,#REF!,0),10),0)</f>
        <v>#REF!</v>
      </c>
      <c r="O189" s="30" t="e">
        <f>IF(A189&lt;&gt;0,INDEX(#REF!,MATCH(A189,#REF!,0),10),0)</f>
        <v>#REF!</v>
      </c>
      <c r="P189" s="28" t="e">
        <f>IF(A189&lt;&gt;0,INDEX(#REF!,MATCH(A189,#REF!,0),8),0)</f>
        <v>#REF!</v>
      </c>
    </row>
    <row r="190" spans="1:17" s="16" customFormat="1">
      <c r="C190" s="14" t="s">
        <v>15</v>
      </c>
      <c r="D190" s="3" t="s">
        <v>378</v>
      </c>
      <c r="E190" s="3"/>
      <c r="F190" s="3" t="s">
        <v>17</v>
      </c>
      <c r="H190" s="22">
        <v>43479</v>
      </c>
      <c r="I190" s="18" t="s">
        <v>379</v>
      </c>
      <c r="J190" s="8">
        <v>21847.88</v>
      </c>
      <c r="K190" s="49">
        <v>21847.88</v>
      </c>
      <c r="L190" s="49">
        <v>10923.94</v>
      </c>
      <c r="N190" s="28">
        <f>IF(A190&lt;&gt;0,INDEX(#REF!,MATCH(A190,#REF!,0),10),0)</f>
        <v>0</v>
      </c>
      <c r="O190" s="30">
        <f>IF(A190&lt;&gt;0,INDEX(#REF!,MATCH(A190,#REF!,0),10),0)</f>
        <v>0</v>
      </c>
      <c r="P190" s="28">
        <f>IF(A190&lt;&gt;0,INDEX(#REF!,MATCH(A190,#REF!,0),8),0)</f>
        <v>0</v>
      </c>
    </row>
    <row r="191" spans="1:17" s="16" customFormat="1" ht="24.75" customHeight="1">
      <c r="E191" s="15" t="s">
        <v>741</v>
      </c>
      <c r="F191" s="15"/>
      <c r="G191" s="15"/>
      <c r="H191" s="23"/>
      <c r="I191" s="15"/>
      <c r="J191" s="9">
        <f>SUBTOTAL(9,J189:J190)</f>
        <v>297047.44</v>
      </c>
      <c r="K191" s="51">
        <f>SUBTOTAL(9,K189:K190)</f>
        <v>297047.44</v>
      </c>
      <c r="L191" s="51">
        <f>SUBTOTAL(9,L189:L190)</f>
        <v>263192.33</v>
      </c>
      <c r="N191" s="28">
        <f>IF(A191&lt;&gt;0,INDEX(#REF!,MATCH(A191,#REF!,0),10),0)</f>
        <v>0</v>
      </c>
      <c r="O191" s="30">
        <f>IF(A191&lt;&gt;0,INDEX(#REF!,MATCH(A191,#REF!,0),10),0)</f>
        <v>0</v>
      </c>
      <c r="P191" s="28">
        <f>IF(A191&lt;&gt;0,INDEX(#REF!,MATCH(A191,#REF!,0),8),0)</f>
        <v>0</v>
      </c>
    </row>
    <row r="192" spans="1:17" s="16" customFormat="1">
      <c r="A192" s="14" t="s">
        <v>380</v>
      </c>
      <c r="B192" s="3" t="s">
        <v>381</v>
      </c>
      <c r="C192" s="14" t="s">
        <v>15</v>
      </c>
      <c r="D192" s="3" t="s">
        <v>382</v>
      </c>
      <c r="E192" s="3"/>
      <c r="F192" s="3" t="s">
        <v>19</v>
      </c>
      <c r="H192" s="22">
        <v>43559</v>
      </c>
      <c r="I192" s="18" t="s">
        <v>383</v>
      </c>
      <c r="J192" s="8">
        <v>44725.279999999999</v>
      </c>
      <c r="K192" s="49">
        <v>44725.279999999999</v>
      </c>
      <c r="L192" s="49">
        <v>44725.279999999999</v>
      </c>
      <c r="N192" s="28" t="e">
        <f>IF(A192&lt;&gt;0,INDEX(#REF!,MATCH(A192,#REF!,0),10),0)</f>
        <v>#REF!</v>
      </c>
      <c r="O192" s="30" t="e">
        <f>IF(A192&lt;&gt;0,INDEX(#REF!,MATCH(A192,#REF!,0),10),0)</f>
        <v>#REF!</v>
      </c>
      <c r="P192" s="28" t="e">
        <f>IF(A192&lt;&gt;0,INDEX(#REF!,MATCH(A192,#REF!,0),8),0)</f>
        <v>#REF!</v>
      </c>
      <c r="Q192" s="27" t="s">
        <v>796</v>
      </c>
    </row>
    <row r="193" spans="1:16" s="16" customFormat="1" ht="24.75" customHeight="1">
      <c r="E193" s="15" t="s">
        <v>742</v>
      </c>
      <c r="F193" s="15"/>
      <c r="G193" s="15"/>
      <c r="H193" s="23"/>
      <c r="I193" s="15"/>
      <c r="J193" s="9">
        <f>SUBTOTAL(9,J192:J192)</f>
        <v>44725.279999999999</v>
      </c>
      <c r="K193" s="51">
        <f>SUBTOTAL(9,K192:K192)</f>
        <v>44725.279999999999</v>
      </c>
      <c r="L193" s="51">
        <f>SUBTOTAL(9,L192:L192)</f>
        <v>44725.279999999999</v>
      </c>
      <c r="N193" s="28">
        <f>IF(A193&lt;&gt;0,INDEX(#REF!,MATCH(A193,#REF!,0),10),0)</f>
        <v>0</v>
      </c>
      <c r="O193" s="30">
        <f>IF(A193&lt;&gt;0,INDEX(#REF!,MATCH(A193,#REF!,0),10),0)</f>
        <v>0</v>
      </c>
      <c r="P193" s="28">
        <f>IF(A193&lt;&gt;0,INDEX(#REF!,MATCH(A193,#REF!,0),8),0)</f>
        <v>0</v>
      </c>
    </row>
    <row r="194" spans="1:16" s="16" customFormat="1">
      <c r="A194" s="14" t="s">
        <v>384</v>
      </c>
      <c r="B194" s="18" t="s">
        <v>385</v>
      </c>
      <c r="C194" s="14" t="s">
        <v>15</v>
      </c>
      <c r="D194" s="3" t="s">
        <v>386</v>
      </c>
      <c r="E194" s="3"/>
      <c r="F194" s="3" t="s">
        <v>19</v>
      </c>
      <c r="H194" s="22">
        <v>43558</v>
      </c>
      <c r="I194" s="3" t="s">
        <v>387</v>
      </c>
      <c r="J194" s="8">
        <v>50269.82</v>
      </c>
      <c r="K194" s="49">
        <v>50269.82</v>
      </c>
      <c r="L194" s="49">
        <v>40760.11</v>
      </c>
      <c r="N194" s="28" t="e">
        <f>IF(A194&lt;&gt;0,INDEX(#REF!,MATCH(A194,#REF!,0),10),0)</f>
        <v>#REF!</v>
      </c>
      <c r="O194" s="30" t="e">
        <f>IF(A194&lt;&gt;0,INDEX(#REF!,MATCH(A194,#REF!,0),10),0)</f>
        <v>#REF!</v>
      </c>
      <c r="P194" s="28" t="e">
        <f>IF(A194&lt;&gt;0,INDEX(#REF!,MATCH(A194,#REF!,0),8),0)</f>
        <v>#REF!</v>
      </c>
    </row>
    <row r="195" spans="1:16" s="16" customFormat="1">
      <c r="C195" s="14" t="s">
        <v>15</v>
      </c>
      <c r="D195" s="3" t="s">
        <v>388</v>
      </c>
      <c r="E195" s="3"/>
      <c r="F195" s="3" t="s">
        <v>17</v>
      </c>
      <c r="H195" s="22">
        <v>43713</v>
      </c>
      <c r="I195" s="3" t="s">
        <v>389</v>
      </c>
      <c r="J195" s="8">
        <v>99990.89</v>
      </c>
      <c r="K195" s="49">
        <v>99990.89</v>
      </c>
      <c r="L195" s="49">
        <v>93755.21</v>
      </c>
      <c r="N195" s="28">
        <f>IF(A195&lt;&gt;0,INDEX(#REF!,MATCH(A195,#REF!,0),10),0)</f>
        <v>0</v>
      </c>
      <c r="O195" s="30">
        <f>IF(A195&lt;&gt;0,INDEX(#REF!,MATCH(A195,#REF!,0),10),0)</f>
        <v>0</v>
      </c>
      <c r="P195" s="28">
        <f>IF(A195&lt;&gt;0,INDEX(#REF!,MATCH(A195,#REF!,0),8),0)</f>
        <v>0</v>
      </c>
    </row>
    <row r="196" spans="1:16" s="16" customFormat="1" ht="24.75" customHeight="1">
      <c r="E196" s="15" t="s">
        <v>743</v>
      </c>
      <c r="F196" s="15"/>
      <c r="G196" s="15"/>
      <c r="H196" s="23"/>
      <c r="I196" s="15"/>
      <c r="J196" s="9">
        <f>SUBTOTAL(9,J194:J195)</f>
        <v>150260.71</v>
      </c>
      <c r="K196" s="51">
        <f>SUBTOTAL(9,K194:K195)</f>
        <v>150260.71</v>
      </c>
      <c r="L196" s="51">
        <f>SUBTOTAL(9,L194:L195)</f>
        <v>134515.32</v>
      </c>
      <c r="N196" s="28">
        <f>IF(A196&lt;&gt;0,INDEX(#REF!,MATCH(A196,#REF!,0),10),0)</f>
        <v>0</v>
      </c>
      <c r="O196" s="30">
        <f>IF(A196&lt;&gt;0,INDEX(#REF!,MATCH(A196,#REF!,0),10),0)</f>
        <v>0</v>
      </c>
      <c r="P196" s="28">
        <f>IF(A196&lt;&gt;0,INDEX(#REF!,MATCH(A196,#REF!,0),8),0)</f>
        <v>0</v>
      </c>
    </row>
    <row r="197" spans="1:16" s="16" customFormat="1">
      <c r="A197" s="14" t="s">
        <v>390</v>
      </c>
      <c r="B197" s="3" t="s">
        <v>391</v>
      </c>
      <c r="C197" s="14" t="s">
        <v>15</v>
      </c>
      <c r="D197" s="3" t="s">
        <v>392</v>
      </c>
      <c r="E197" s="3"/>
      <c r="F197" s="3" t="s">
        <v>19</v>
      </c>
      <c r="H197" s="22">
        <v>43746</v>
      </c>
      <c r="I197" s="18" t="s">
        <v>393</v>
      </c>
      <c r="J197" s="8">
        <v>23730.850000000002</v>
      </c>
      <c r="K197" s="49">
        <v>23730.850000000002</v>
      </c>
      <c r="L197" s="49">
        <v>23730.84</v>
      </c>
      <c r="N197" s="28" t="e">
        <f>IF(A197&lt;&gt;0,INDEX(#REF!,MATCH(A197,#REF!,0),10),0)</f>
        <v>#REF!</v>
      </c>
      <c r="O197" s="30" t="e">
        <f>IF(A197&lt;&gt;0,INDEX(#REF!,MATCH(A197,#REF!,0),10),0)</f>
        <v>#REF!</v>
      </c>
      <c r="P197" s="28" t="e">
        <f>IF(A197&lt;&gt;0,INDEX(#REF!,MATCH(A197,#REF!,0),8),0)</f>
        <v>#REF!</v>
      </c>
    </row>
    <row r="198" spans="1:16" s="16" customFormat="1">
      <c r="C198" s="14" t="s">
        <v>15</v>
      </c>
      <c r="D198" s="3" t="s">
        <v>394</v>
      </c>
      <c r="E198" s="3"/>
      <c r="F198" s="3" t="s">
        <v>17</v>
      </c>
      <c r="H198" s="22">
        <v>43819</v>
      </c>
      <c r="I198" s="3" t="s">
        <v>395</v>
      </c>
      <c r="J198" s="8">
        <v>17821.13</v>
      </c>
      <c r="K198" s="49">
        <v>17821.13</v>
      </c>
      <c r="L198" s="49">
        <v>0</v>
      </c>
      <c r="N198" s="28">
        <f>IF(A198&lt;&gt;0,INDEX(#REF!,MATCH(A198,#REF!,0),10),0)</f>
        <v>0</v>
      </c>
      <c r="O198" s="30">
        <f>IF(A198&lt;&gt;0,INDEX(#REF!,MATCH(A198,#REF!,0),10),0)</f>
        <v>0</v>
      </c>
      <c r="P198" s="28">
        <f>IF(A198&lt;&gt;0,INDEX(#REF!,MATCH(A198,#REF!,0),8),0)</f>
        <v>0</v>
      </c>
    </row>
    <row r="199" spans="1:16" s="16" customFormat="1" ht="24.75" customHeight="1">
      <c r="E199" s="15" t="s">
        <v>744</v>
      </c>
      <c r="F199" s="15"/>
      <c r="G199" s="15"/>
      <c r="H199" s="23"/>
      <c r="I199" s="15"/>
      <c r="J199" s="9">
        <f>SUBTOTAL(9,J197:J198)</f>
        <v>41551.980000000003</v>
      </c>
      <c r="K199" s="51">
        <f>SUBTOTAL(9,K197:K198)</f>
        <v>41551.980000000003</v>
      </c>
      <c r="L199" s="51">
        <f>SUBTOTAL(9,L197:L198)</f>
        <v>23730.84</v>
      </c>
      <c r="N199" s="28">
        <f>IF(A199&lt;&gt;0,INDEX(#REF!,MATCH(A199,#REF!,0),10),0)</f>
        <v>0</v>
      </c>
      <c r="O199" s="30">
        <f>IF(A199&lt;&gt;0,INDEX(#REF!,MATCH(A199,#REF!,0),10),0)</f>
        <v>0</v>
      </c>
      <c r="P199" s="28">
        <f>IF(A199&lt;&gt;0,INDEX(#REF!,MATCH(A199,#REF!,0),8),0)</f>
        <v>0</v>
      </c>
    </row>
    <row r="200" spans="1:16" s="16" customFormat="1">
      <c r="A200" s="14" t="s">
        <v>396</v>
      </c>
      <c r="B200" s="3" t="s">
        <v>397</v>
      </c>
      <c r="C200" s="14" t="s">
        <v>15</v>
      </c>
      <c r="D200" s="3" t="s">
        <v>398</v>
      </c>
      <c r="E200" s="3"/>
      <c r="F200" s="3" t="s">
        <v>19</v>
      </c>
      <c r="H200" s="22">
        <v>43528</v>
      </c>
      <c r="I200" s="3" t="s">
        <v>399</v>
      </c>
      <c r="J200" s="8">
        <v>2438.7400000000002</v>
      </c>
      <c r="K200" s="49">
        <v>2438.7400000000002</v>
      </c>
      <c r="L200" s="49">
        <v>2438.7400000000002</v>
      </c>
      <c r="N200" s="28" t="e">
        <f>IF(A200&lt;&gt;0,INDEX(#REF!,MATCH(A200,#REF!,0),10),0)</f>
        <v>#REF!</v>
      </c>
      <c r="O200" s="30" t="e">
        <f>IF(A200&lt;&gt;0,INDEX(#REF!,MATCH(A200,#REF!,0),10),0)</f>
        <v>#REF!</v>
      </c>
      <c r="P200" s="28" t="e">
        <f>IF(A200&lt;&gt;0,INDEX(#REF!,MATCH(A200,#REF!,0),8),0)</f>
        <v>#REF!</v>
      </c>
    </row>
    <row r="201" spans="1:16" s="16" customFormat="1">
      <c r="C201" s="14" t="s">
        <v>15</v>
      </c>
      <c r="D201" s="3" t="s">
        <v>400</v>
      </c>
      <c r="E201" s="3"/>
      <c r="F201" s="3" t="s">
        <v>19</v>
      </c>
      <c r="H201" s="22">
        <v>43563</v>
      </c>
      <c r="I201" s="3" t="s">
        <v>401</v>
      </c>
      <c r="J201" s="8">
        <v>3932.15</v>
      </c>
      <c r="K201" s="49">
        <v>3932.15</v>
      </c>
      <c r="L201" s="49">
        <v>3932.15</v>
      </c>
      <c r="N201" s="28">
        <f>IF(A201&lt;&gt;0,INDEX(#REF!,MATCH(A201,#REF!,0),10),0)</f>
        <v>0</v>
      </c>
      <c r="O201" s="30">
        <f>IF(A201&lt;&gt;0,INDEX(#REF!,MATCH(A201,#REF!,0),10),0)</f>
        <v>0</v>
      </c>
      <c r="P201" s="28">
        <f>IF(A201&lt;&gt;0,INDEX(#REF!,MATCH(A201,#REF!,0),8),0)</f>
        <v>0</v>
      </c>
    </row>
    <row r="202" spans="1:16" s="16" customFormat="1">
      <c r="C202" s="14" t="s">
        <v>15</v>
      </c>
      <c r="D202" s="3" t="s">
        <v>402</v>
      </c>
      <c r="E202" s="3"/>
      <c r="F202" s="3" t="s">
        <v>19</v>
      </c>
      <c r="H202" s="22">
        <v>43602</v>
      </c>
      <c r="I202" s="3" t="s">
        <v>403</v>
      </c>
      <c r="J202" s="8">
        <v>2601.5</v>
      </c>
      <c r="K202" s="49">
        <v>2601.5</v>
      </c>
      <c r="L202" s="49">
        <v>2601.5100000000002</v>
      </c>
      <c r="N202" s="28">
        <f>IF(A202&lt;&gt;0,INDEX(#REF!,MATCH(A202,#REF!,0),10),0)</f>
        <v>0</v>
      </c>
      <c r="O202" s="30">
        <f>IF(A202&lt;&gt;0,INDEX(#REF!,MATCH(A202,#REF!,0),10),0)</f>
        <v>0</v>
      </c>
      <c r="P202" s="28">
        <f>IF(A202&lt;&gt;0,INDEX(#REF!,MATCH(A202,#REF!,0),8),0)</f>
        <v>0</v>
      </c>
    </row>
    <row r="203" spans="1:16" s="16" customFormat="1">
      <c r="C203" s="14" t="s">
        <v>15</v>
      </c>
      <c r="D203" s="3" t="s">
        <v>404</v>
      </c>
      <c r="E203" s="3"/>
      <c r="F203" s="3" t="s">
        <v>19</v>
      </c>
      <c r="H203" s="22">
        <v>43613</v>
      </c>
      <c r="I203" s="3" t="s">
        <v>405</v>
      </c>
      <c r="J203" s="8">
        <v>4423.76</v>
      </c>
      <c r="K203" s="49">
        <v>4423.76</v>
      </c>
      <c r="L203" s="49">
        <v>4423.75</v>
      </c>
      <c r="N203" s="28">
        <f>IF(A203&lt;&gt;0,INDEX(#REF!,MATCH(A203,#REF!,0),10),0)</f>
        <v>0</v>
      </c>
      <c r="O203" s="30">
        <f>IF(A203&lt;&gt;0,INDEX(#REF!,MATCH(A203,#REF!,0),10),0)</f>
        <v>0</v>
      </c>
      <c r="P203" s="28">
        <f>IF(A203&lt;&gt;0,INDEX(#REF!,MATCH(A203,#REF!,0),8),0)</f>
        <v>0</v>
      </c>
    </row>
    <row r="204" spans="1:16" s="16" customFormat="1">
      <c r="C204" s="14" t="s">
        <v>15</v>
      </c>
      <c r="D204" s="3" t="s">
        <v>406</v>
      </c>
      <c r="E204" s="3"/>
      <c r="F204" s="3" t="s">
        <v>19</v>
      </c>
      <c r="H204" s="22">
        <v>43633</v>
      </c>
      <c r="I204" s="18" t="s">
        <v>407</v>
      </c>
      <c r="J204" s="8">
        <v>5820.46</v>
      </c>
      <c r="K204" s="49">
        <v>5820.46</v>
      </c>
      <c r="L204" s="49">
        <v>5820.49</v>
      </c>
      <c r="N204" s="28">
        <f>IF(A204&lt;&gt;0,INDEX(#REF!,MATCH(A204,#REF!,0),10),0)</f>
        <v>0</v>
      </c>
      <c r="O204" s="30">
        <f>IF(A204&lt;&gt;0,INDEX(#REF!,MATCH(A204,#REF!,0),10),0)</f>
        <v>0</v>
      </c>
      <c r="P204" s="28">
        <f>IF(A204&lt;&gt;0,INDEX(#REF!,MATCH(A204,#REF!,0),8),0)</f>
        <v>0</v>
      </c>
    </row>
    <row r="205" spans="1:16" s="16" customFormat="1">
      <c r="C205" s="14" t="s">
        <v>15</v>
      </c>
      <c r="D205" s="3" t="s">
        <v>408</v>
      </c>
      <c r="E205" s="3"/>
      <c r="F205" s="3" t="s">
        <v>19</v>
      </c>
      <c r="H205" s="22">
        <v>43664</v>
      </c>
      <c r="I205" s="3" t="s">
        <v>409</v>
      </c>
      <c r="J205" s="8">
        <v>6466.77</v>
      </c>
      <c r="K205" s="49">
        <v>6466.77</v>
      </c>
      <c r="L205" s="49">
        <v>6466.77</v>
      </c>
      <c r="N205" s="28">
        <f>IF(A205&lt;&gt;0,INDEX(#REF!,MATCH(A205,#REF!,0),10),0)</f>
        <v>0</v>
      </c>
      <c r="O205" s="30">
        <f>IF(A205&lt;&gt;0,INDEX(#REF!,MATCH(A205,#REF!,0),10),0)</f>
        <v>0</v>
      </c>
      <c r="P205" s="28">
        <f>IF(A205&lt;&gt;0,INDEX(#REF!,MATCH(A205,#REF!,0),8),0)</f>
        <v>0</v>
      </c>
    </row>
    <row r="206" spans="1:16" s="16" customFormat="1">
      <c r="C206" s="14" t="s">
        <v>15</v>
      </c>
      <c r="D206" s="3" t="s">
        <v>410</v>
      </c>
      <c r="E206" s="3"/>
      <c r="F206" s="3" t="s">
        <v>19</v>
      </c>
      <c r="H206" s="22">
        <v>43706</v>
      </c>
      <c r="I206" s="3" t="s">
        <v>411</v>
      </c>
      <c r="J206" s="8">
        <v>2443.4500000000003</v>
      </c>
      <c r="K206" s="49">
        <v>2443.4500000000003</v>
      </c>
      <c r="L206" s="49">
        <v>2443.4500000000003</v>
      </c>
      <c r="N206" s="28">
        <f>IF(A206&lt;&gt;0,INDEX(#REF!,MATCH(A206,#REF!,0),10),0)</f>
        <v>0</v>
      </c>
      <c r="O206" s="30">
        <f>IF(A206&lt;&gt;0,INDEX(#REF!,MATCH(A206,#REF!,0),10),0)</f>
        <v>0</v>
      </c>
      <c r="P206" s="28">
        <f>IF(A206&lt;&gt;0,INDEX(#REF!,MATCH(A206,#REF!,0),8),0)</f>
        <v>0</v>
      </c>
    </row>
    <row r="207" spans="1:16" s="16" customFormat="1">
      <c r="C207" s="14" t="s">
        <v>15</v>
      </c>
      <c r="D207" s="3" t="s">
        <v>412</v>
      </c>
      <c r="E207" s="3"/>
      <c r="F207" s="3" t="s">
        <v>19</v>
      </c>
      <c r="H207" s="22">
        <v>43717</v>
      </c>
      <c r="I207" s="18" t="s">
        <v>413</v>
      </c>
      <c r="J207" s="8">
        <v>2687.96</v>
      </c>
      <c r="K207" s="49">
        <v>2687.96</v>
      </c>
      <c r="L207" s="49">
        <v>2687.9500000000003</v>
      </c>
      <c r="N207" s="28">
        <f>IF(A207&lt;&gt;0,INDEX(#REF!,MATCH(A207,#REF!,0),10),0)</f>
        <v>0</v>
      </c>
      <c r="O207" s="30">
        <f>IF(A207&lt;&gt;0,INDEX(#REF!,MATCH(A207,#REF!,0),10),0)</f>
        <v>0</v>
      </c>
      <c r="P207" s="28">
        <f>IF(A207&lt;&gt;0,INDEX(#REF!,MATCH(A207,#REF!,0),8),0)</f>
        <v>0</v>
      </c>
    </row>
    <row r="208" spans="1:16" s="16" customFormat="1">
      <c r="C208" s="14" t="s">
        <v>15</v>
      </c>
      <c r="D208" s="3" t="s">
        <v>414</v>
      </c>
      <c r="E208" s="3"/>
      <c r="F208" s="3" t="s">
        <v>17</v>
      </c>
      <c r="H208" s="22">
        <v>43733</v>
      </c>
      <c r="I208" s="3" t="s">
        <v>415</v>
      </c>
      <c r="J208" s="8">
        <v>3510.77</v>
      </c>
      <c r="K208" s="49">
        <v>3510.77</v>
      </c>
      <c r="L208" s="49">
        <v>0</v>
      </c>
      <c r="N208" s="28">
        <f>IF(A208&lt;&gt;0,INDEX(#REF!,MATCH(A208,#REF!,0),10),0)</f>
        <v>0</v>
      </c>
      <c r="O208" s="30">
        <f>IF(A208&lt;&gt;0,INDEX(#REF!,MATCH(A208,#REF!,0),10),0)</f>
        <v>0</v>
      </c>
      <c r="P208" s="28">
        <f>IF(A208&lt;&gt;0,INDEX(#REF!,MATCH(A208,#REF!,0),8),0)</f>
        <v>0</v>
      </c>
    </row>
    <row r="209" spans="1:16" s="16" customFormat="1">
      <c r="C209" s="14" t="s">
        <v>15</v>
      </c>
      <c r="D209" s="3" t="s">
        <v>416</v>
      </c>
      <c r="E209" s="3"/>
      <c r="F209" s="3" t="s">
        <v>19</v>
      </c>
      <c r="H209" s="22">
        <v>43746</v>
      </c>
      <c r="I209" s="18" t="s">
        <v>417</v>
      </c>
      <c r="J209" s="8">
        <v>2963.78</v>
      </c>
      <c r="K209" s="49">
        <v>2963.78</v>
      </c>
      <c r="L209" s="49">
        <v>2963.78</v>
      </c>
      <c r="N209" s="28">
        <f>IF(A209&lt;&gt;0,INDEX(#REF!,MATCH(A209,#REF!,0),10),0)</f>
        <v>0</v>
      </c>
      <c r="O209" s="30">
        <f>IF(A209&lt;&gt;0,INDEX(#REF!,MATCH(A209,#REF!,0),10),0)</f>
        <v>0</v>
      </c>
      <c r="P209" s="28">
        <f>IF(A209&lt;&gt;0,INDEX(#REF!,MATCH(A209,#REF!,0),8),0)</f>
        <v>0</v>
      </c>
    </row>
    <row r="210" spans="1:16" s="16" customFormat="1">
      <c r="C210" s="14" t="s">
        <v>15</v>
      </c>
      <c r="D210" s="3" t="s">
        <v>418</v>
      </c>
      <c r="E210" s="3"/>
      <c r="F210" s="3" t="s">
        <v>17</v>
      </c>
      <c r="H210" s="22">
        <v>43746</v>
      </c>
      <c r="I210" s="3" t="s">
        <v>403</v>
      </c>
      <c r="J210" s="8">
        <v>3259.54</v>
      </c>
      <c r="K210" s="49">
        <v>3259.54</v>
      </c>
      <c r="L210" s="49">
        <v>0</v>
      </c>
      <c r="N210" s="28">
        <f>IF(A210&lt;&gt;0,INDEX(#REF!,MATCH(A210,#REF!,0),10),0)</f>
        <v>0</v>
      </c>
      <c r="O210" s="30">
        <f>IF(A210&lt;&gt;0,INDEX(#REF!,MATCH(A210,#REF!,0),10),0)</f>
        <v>0</v>
      </c>
      <c r="P210" s="28">
        <f>IF(A210&lt;&gt;0,INDEX(#REF!,MATCH(A210,#REF!,0),8),0)</f>
        <v>0</v>
      </c>
    </row>
    <row r="211" spans="1:16" s="16" customFormat="1">
      <c r="C211" s="14" t="s">
        <v>15</v>
      </c>
      <c r="D211" s="3" t="s">
        <v>419</v>
      </c>
      <c r="E211" s="3"/>
      <c r="F211" s="3" t="s">
        <v>19</v>
      </c>
      <c r="H211" s="22">
        <v>43781</v>
      </c>
      <c r="I211" s="3" t="s">
        <v>420</v>
      </c>
      <c r="J211" s="8">
        <v>2754.26</v>
      </c>
      <c r="K211" s="49">
        <v>2754.26</v>
      </c>
      <c r="L211" s="49">
        <v>2754.3</v>
      </c>
      <c r="N211" s="28">
        <f>IF(A211&lt;&gt;0,INDEX(#REF!,MATCH(A211,#REF!,0),10),0)</f>
        <v>0</v>
      </c>
      <c r="O211" s="30">
        <f>IF(A211&lt;&gt;0,INDEX(#REF!,MATCH(A211,#REF!,0),10),0)</f>
        <v>0</v>
      </c>
      <c r="P211" s="28">
        <f>IF(A211&lt;&gt;0,INDEX(#REF!,MATCH(A211,#REF!,0),8),0)</f>
        <v>0</v>
      </c>
    </row>
    <row r="212" spans="1:16" s="16" customFormat="1">
      <c r="C212" s="14" t="s">
        <v>15</v>
      </c>
      <c r="D212" s="3" t="s">
        <v>421</v>
      </c>
      <c r="E212" s="3"/>
      <c r="F212" s="3" t="s">
        <v>17</v>
      </c>
      <c r="H212" s="22">
        <v>43818</v>
      </c>
      <c r="I212" s="3" t="s">
        <v>403</v>
      </c>
      <c r="J212" s="8">
        <v>4675.17</v>
      </c>
      <c r="K212" s="49">
        <v>4675.17</v>
      </c>
      <c r="L212" s="49">
        <v>0</v>
      </c>
      <c r="N212" s="28">
        <f>IF(A212&lt;&gt;0,INDEX(#REF!,MATCH(A212,#REF!,0),10),0)</f>
        <v>0</v>
      </c>
      <c r="O212" s="30">
        <f>IF(A212&lt;&gt;0,INDEX(#REF!,MATCH(A212,#REF!,0),10),0)</f>
        <v>0</v>
      </c>
      <c r="P212" s="28">
        <f>IF(A212&lt;&gt;0,INDEX(#REF!,MATCH(A212,#REF!,0),8),0)</f>
        <v>0</v>
      </c>
    </row>
    <row r="213" spans="1:16" s="16" customFormat="1">
      <c r="C213" s="14" t="s">
        <v>15</v>
      </c>
      <c r="D213" s="3" t="s">
        <v>422</v>
      </c>
      <c r="E213" s="3"/>
      <c r="F213" s="3" t="s">
        <v>17</v>
      </c>
      <c r="H213" s="22">
        <v>43819</v>
      </c>
      <c r="I213" s="3" t="s">
        <v>403</v>
      </c>
      <c r="J213" s="8">
        <v>2731.81</v>
      </c>
      <c r="K213" s="49">
        <v>2731.81</v>
      </c>
      <c r="L213" s="49">
        <v>0</v>
      </c>
      <c r="N213" s="28">
        <f>IF(A213&lt;&gt;0,INDEX(#REF!,MATCH(A213,#REF!,0),10),0)</f>
        <v>0</v>
      </c>
      <c r="O213" s="30">
        <f>IF(A213&lt;&gt;0,INDEX(#REF!,MATCH(A213,#REF!,0),10),0)</f>
        <v>0</v>
      </c>
      <c r="P213" s="28">
        <f>IF(A213&lt;&gt;0,INDEX(#REF!,MATCH(A213,#REF!,0),8),0)</f>
        <v>0</v>
      </c>
    </row>
    <row r="214" spans="1:16" s="16" customFormat="1" ht="24.75" customHeight="1">
      <c r="E214" s="15" t="s">
        <v>745</v>
      </c>
      <c r="F214" s="15"/>
      <c r="G214" s="15"/>
      <c r="H214" s="23"/>
      <c r="I214" s="15"/>
      <c r="J214" s="9">
        <f>SUBTOTAL(9,J200:J213)</f>
        <v>50710.119999999995</v>
      </c>
      <c r="K214" s="51">
        <f>SUBTOTAL(9,K200:K213)</f>
        <v>50710.119999999995</v>
      </c>
      <c r="L214" s="51">
        <f>SUBTOTAL(9,L200:L213)</f>
        <v>36532.890000000007</v>
      </c>
      <c r="N214" s="28">
        <f>IF(A214&lt;&gt;0,INDEX(#REF!,MATCH(A214,#REF!,0),10),0)</f>
        <v>0</v>
      </c>
      <c r="O214" s="30">
        <f>IF(A214&lt;&gt;0,INDEX(#REF!,MATCH(A214,#REF!,0),10),0)</f>
        <v>0</v>
      </c>
      <c r="P214" s="28">
        <f>IF(A214&lt;&gt;0,INDEX(#REF!,MATCH(A214,#REF!,0),8),0)</f>
        <v>0</v>
      </c>
    </row>
    <row r="215" spans="1:16" s="16" customFormat="1">
      <c r="A215" s="14" t="s">
        <v>423</v>
      </c>
      <c r="B215" s="3" t="s">
        <v>424</v>
      </c>
      <c r="C215" s="14" t="s">
        <v>15</v>
      </c>
      <c r="D215" s="3" t="s">
        <v>425</v>
      </c>
      <c r="E215" s="3"/>
      <c r="F215" s="3" t="s">
        <v>17</v>
      </c>
      <c r="H215" s="22">
        <v>43628</v>
      </c>
      <c r="I215" s="18" t="s">
        <v>426</v>
      </c>
      <c r="J215" s="8">
        <v>1350000.01</v>
      </c>
      <c r="K215" s="49">
        <v>1350000.01</v>
      </c>
      <c r="L215" s="49">
        <v>736361.35</v>
      </c>
      <c r="N215" s="28" t="e">
        <f>IF(A215&lt;&gt;0,INDEX(#REF!,MATCH(A215,#REF!,0),10),0)</f>
        <v>#REF!</v>
      </c>
      <c r="O215" s="30" t="e">
        <f>IF(A215&lt;&gt;0,INDEX(#REF!,MATCH(A215,#REF!,0),10),0)</f>
        <v>#REF!</v>
      </c>
      <c r="P215" s="28" t="e">
        <f>IF(A215&lt;&gt;0,INDEX(#REF!,MATCH(A215,#REF!,0),8),0)</f>
        <v>#REF!</v>
      </c>
    </row>
    <row r="216" spans="1:16" s="16" customFormat="1" ht="24.75" customHeight="1">
      <c r="E216" s="15" t="s">
        <v>746</v>
      </c>
      <c r="F216" s="15"/>
      <c r="G216" s="15"/>
      <c r="H216" s="23"/>
      <c r="I216" s="15"/>
      <c r="J216" s="9">
        <f>SUBTOTAL(9,J215:J215)</f>
        <v>1350000.01</v>
      </c>
      <c r="K216" s="51">
        <f>SUBTOTAL(9,K215:K215)</f>
        <v>1350000.01</v>
      </c>
      <c r="L216" s="51">
        <f>SUBTOTAL(9,L215:L215)</f>
        <v>736361.35</v>
      </c>
      <c r="N216" s="28">
        <f>IF(A216&lt;&gt;0,INDEX(#REF!,MATCH(A216,#REF!,0),10),0)</f>
        <v>0</v>
      </c>
      <c r="O216" s="30">
        <f>IF(A216&lt;&gt;0,INDEX(#REF!,MATCH(A216,#REF!,0),10),0)</f>
        <v>0</v>
      </c>
      <c r="P216" s="28">
        <f>IF(A216&lt;&gt;0,INDEX(#REF!,MATCH(A216,#REF!,0),8),0)</f>
        <v>0</v>
      </c>
    </row>
    <row r="217" spans="1:16" s="16" customFormat="1">
      <c r="A217" s="14" t="s">
        <v>427</v>
      </c>
      <c r="B217" s="3" t="s">
        <v>428</v>
      </c>
      <c r="C217" s="14" t="s">
        <v>15</v>
      </c>
      <c r="D217" s="3" t="s">
        <v>429</v>
      </c>
      <c r="E217" s="3"/>
      <c r="F217" s="3" t="s">
        <v>19</v>
      </c>
      <c r="H217" s="22">
        <v>43472</v>
      </c>
      <c r="I217" s="3" t="s">
        <v>825</v>
      </c>
      <c r="J217" s="8">
        <v>2269.15</v>
      </c>
      <c r="K217" s="49">
        <v>2269.15</v>
      </c>
      <c r="L217" s="49">
        <v>1890.92</v>
      </c>
      <c r="N217" s="28" t="e">
        <f>IF(A217&lt;&gt;0,INDEX(#REF!,MATCH(A217,#REF!,0),10),0)</f>
        <v>#REF!</v>
      </c>
      <c r="O217" s="30" t="e">
        <f>IF(A217&lt;&gt;0,INDEX(#REF!,MATCH(A217,#REF!,0),10),0)</f>
        <v>#REF!</v>
      </c>
      <c r="P217" s="28" t="e">
        <f>IF(A217&lt;&gt;0,INDEX(#REF!,MATCH(A217,#REF!,0),8),0)</f>
        <v>#REF!</v>
      </c>
    </row>
    <row r="218" spans="1:16" s="16" customFormat="1">
      <c r="C218" s="14" t="s">
        <v>15</v>
      </c>
      <c r="D218" s="3" t="s">
        <v>430</v>
      </c>
      <c r="E218" s="3"/>
      <c r="F218" s="3" t="s">
        <v>19</v>
      </c>
      <c r="H218" s="22">
        <v>43472</v>
      </c>
      <c r="I218" s="18" t="s">
        <v>431</v>
      </c>
      <c r="J218" s="8">
        <v>31043.25</v>
      </c>
      <c r="K218" s="49">
        <v>31043.25</v>
      </c>
      <c r="L218" s="49">
        <v>31043.25</v>
      </c>
      <c r="N218" s="28">
        <f>IF(A218&lt;&gt;0,INDEX(#REF!,MATCH(A218,#REF!,0),10),0)</f>
        <v>0</v>
      </c>
      <c r="O218" s="30">
        <f>IF(A218&lt;&gt;0,INDEX(#REF!,MATCH(A218,#REF!,0),10),0)</f>
        <v>0</v>
      </c>
      <c r="P218" s="28">
        <f>IF(A218&lt;&gt;0,INDEX(#REF!,MATCH(A218,#REF!,0),8),0)</f>
        <v>0</v>
      </c>
    </row>
    <row r="219" spans="1:16" s="16" customFormat="1">
      <c r="C219" s="14" t="s">
        <v>20</v>
      </c>
      <c r="D219" s="3" t="s">
        <v>432</v>
      </c>
      <c r="E219" s="3"/>
      <c r="H219" s="22">
        <v>43773</v>
      </c>
      <c r="I219" s="18" t="s">
        <v>431</v>
      </c>
      <c r="J219" s="8">
        <v>6898.5</v>
      </c>
      <c r="K219" s="49">
        <v>6898.5</v>
      </c>
      <c r="L219" s="49">
        <v>6898.5</v>
      </c>
      <c r="N219" s="28">
        <f>IF(A219&lt;&gt;0,INDEX(#REF!,MATCH(A219,#REF!,0),10),0)</f>
        <v>0</v>
      </c>
      <c r="O219" s="30">
        <f>IF(A219&lt;&gt;0,INDEX(#REF!,MATCH(A219,#REF!,0),10),0)</f>
        <v>0</v>
      </c>
      <c r="P219" s="28">
        <f>IF(A219&lt;&gt;0,INDEX(#REF!,MATCH(A219,#REF!,0),8),0)</f>
        <v>0</v>
      </c>
    </row>
    <row r="220" spans="1:16" s="16" customFormat="1" ht="24.75" customHeight="1">
      <c r="E220" s="15" t="s">
        <v>747</v>
      </c>
      <c r="F220" s="15"/>
      <c r="G220" s="15"/>
      <c r="H220" s="23"/>
      <c r="I220" s="15"/>
      <c r="J220" s="9">
        <f>SUBTOTAL(9,J217:J219)</f>
        <v>40210.9</v>
      </c>
      <c r="K220" s="51">
        <f>SUBTOTAL(9,K217:K219)</f>
        <v>40210.9</v>
      </c>
      <c r="L220" s="51">
        <f>SUBTOTAL(9,L217:L219)</f>
        <v>39832.67</v>
      </c>
      <c r="N220" s="28">
        <f>IF(A220&lt;&gt;0,INDEX(#REF!,MATCH(A220,#REF!,0),10),0)</f>
        <v>0</v>
      </c>
      <c r="O220" s="30">
        <f>IF(A220&lt;&gt;0,INDEX(#REF!,MATCH(A220,#REF!,0),10),0)</f>
        <v>0</v>
      </c>
      <c r="P220" s="28">
        <f>IF(A220&lt;&gt;0,INDEX(#REF!,MATCH(A220,#REF!,0),8),0)</f>
        <v>0</v>
      </c>
    </row>
    <row r="221" spans="1:16" s="16" customFormat="1">
      <c r="A221" s="14" t="s">
        <v>433</v>
      </c>
      <c r="B221" s="18" t="s">
        <v>434</v>
      </c>
      <c r="C221" s="14" t="s">
        <v>15</v>
      </c>
      <c r="D221" s="3" t="s">
        <v>435</v>
      </c>
      <c r="E221" s="3"/>
      <c r="F221" s="3" t="s">
        <v>19</v>
      </c>
      <c r="H221" s="22">
        <v>43480</v>
      </c>
      <c r="I221" s="18" t="s">
        <v>436</v>
      </c>
      <c r="J221" s="8">
        <v>81224.180000000008</v>
      </c>
      <c r="K221" s="49">
        <v>81224.180000000008</v>
      </c>
      <c r="L221" s="49">
        <v>81224.19</v>
      </c>
      <c r="N221" s="28" t="e">
        <f>IF(A221&lt;&gt;0,INDEX(#REF!,MATCH(A221,#REF!,0),10),0)</f>
        <v>#REF!</v>
      </c>
      <c r="O221" s="30" t="e">
        <f>IF(A221&lt;&gt;0,INDEX(#REF!,MATCH(A221,#REF!,0),10),0)</f>
        <v>#REF!</v>
      </c>
      <c r="P221" s="28" t="e">
        <f>IF(A221&lt;&gt;0,INDEX(#REF!,MATCH(A221,#REF!,0),8),0)</f>
        <v>#REF!</v>
      </c>
    </row>
    <row r="222" spans="1:16" s="16" customFormat="1">
      <c r="C222" s="14" t="s">
        <v>15</v>
      </c>
      <c r="D222" s="3" t="s">
        <v>437</v>
      </c>
      <c r="E222" s="3"/>
      <c r="F222" s="3" t="s">
        <v>19</v>
      </c>
      <c r="H222" s="22">
        <v>43556</v>
      </c>
      <c r="I222" s="18" t="s">
        <v>436</v>
      </c>
      <c r="J222" s="8">
        <v>286058.74</v>
      </c>
      <c r="K222" s="49">
        <v>286058.74</v>
      </c>
      <c r="L222" s="49">
        <v>286058.78999999998</v>
      </c>
      <c r="N222" s="28">
        <f>IF(A222&lt;&gt;0,INDEX(#REF!,MATCH(A222,#REF!,0),10),0)</f>
        <v>0</v>
      </c>
      <c r="O222" s="30">
        <f>IF(A222&lt;&gt;0,INDEX(#REF!,MATCH(A222,#REF!,0),10),0)</f>
        <v>0</v>
      </c>
      <c r="P222" s="28">
        <f>IF(A222&lt;&gt;0,INDEX(#REF!,MATCH(A222,#REF!,0),8),0)</f>
        <v>0</v>
      </c>
    </row>
    <row r="223" spans="1:16" s="16" customFormat="1" ht="24.75" customHeight="1">
      <c r="E223" s="15" t="s">
        <v>748</v>
      </c>
      <c r="F223" s="15"/>
      <c r="G223" s="15"/>
      <c r="H223" s="23"/>
      <c r="I223" s="15"/>
      <c r="J223" s="9">
        <f>SUBTOTAL(9,J221:J222)</f>
        <v>367282.92</v>
      </c>
      <c r="K223" s="51">
        <f>SUBTOTAL(9,K221:K222)</f>
        <v>367282.92</v>
      </c>
      <c r="L223" s="51">
        <f>SUBTOTAL(9,L221:L222)</f>
        <v>367282.98</v>
      </c>
      <c r="N223" s="28">
        <f>IF(A223&lt;&gt;0,INDEX(#REF!,MATCH(A223,#REF!,0),10),0)</f>
        <v>0</v>
      </c>
      <c r="O223" s="30">
        <f>IF(A223&lt;&gt;0,INDEX(#REF!,MATCH(A223,#REF!,0),10),0)</f>
        <v>0</v>
      </c>
      <c r="P223" s="28">
        <f>IF(A223&lt;&gt;0,INDEX(#REF!,MATCH(A223,#REF!,0),8),0)</f>
        <v>0</v>
      </c>
    </row>
    <row r="224" spans="1:16" s="16" customFormat="1">
      <c r="A224" s="14" t="s">
        <v>438</v>
      </c>
      <c r="B224" s="18" t="s">
        <v>439</v>
      </c>
      <c r="C224" s="14" t="s">
        <v>15</v>
      </c>
      <c r="D224" s="3" t="s">
        <v>440</v>
      </c>
      <c r="E224" s="3"/>
      <c r="F224" s="3" t="s">
        <v>17</v>
      </c>
      <c r="H224" s="22">
        <v>43466</v>
      </c>
      <c r="I224" s="18" t="s">
        <v>441</v>
      </c>
      <c r="J224" s="8">
        <v>34492.5</v>
      </c>
      <c r="K224" s="49">
        <v>34492.5</v>
      </c>
      <c r="L224" s="49">
        <v>29921.02</v>
      </c>
      <c r="N224" s="28" t="e">
        <f>IF(A224&lt;&gt;0,INDEX(#REF!,MATCH(A224,#REF!,0),10),0)</f>
        <v>#REF!</v>
      </c>
      <c r="O224" s="30" t="e">
        <f>IF(A224&lt;&gt;0,INDEX(#REF!,MATCH(A224,#REF!,0),10),0)</f>
        <v>#REF!</v>
      </c>
      <c r="P224" s="28" t="e">
        <f>IF(A224&lt;&gt;0,INDEX(#REF!,MATCH(A224,#REF!,0),8),0)</f>
        <v>#REF!</v>
      </c>
    </row>
    <row r="225" spans="1:16" s="16" customFormat="1">
      <c r="C225" s="14" t="s">
        <v>15</v>
      </c>
      <c r="D225" s="3" t="s">
        <v>442</v>
      </c>
      <c r="E225" s="3"/>
      <c r="F225" s="3" t="s">
        <v>19</v>
      </c>
      <c r="H225" s="22">
        <v>43661</v>
      </c>
      <c r="I225" s="18" t="s">
        <v>443</v>
      </c>
      <c r="J225" s="8">
        <v>6898.5</v>
      </c>
      <c r="K225" s="49">
        <v>6898.5</v>
      </c>
      <c r="L225" s="49">
        <v>6898.5</v>
      </c>
      <c r="N225" s="28">
        <f>IF(A225&lt;&gt;0,INDEX(#REF!,MATCH(A225,#REF!,0),10),0)</f>
        <v>0</v>
      </c>
      <c r="O225" s="30">
        <f>IF(A225&lt;&gt;0,INDEX(#REF!,MATCH(A225,#REF!,0),10),0)</f>
        <v>0</v>
      </c>
      <c r="P225" s="28">
        <f>IF(A225&lt;&gt;0,INDEX(#REF!,MATCH(A225,#REF!,0),8),0)</f>
        <v>0</v>
      </c>
    </row>
    <row r="226" spans="1:16" s="16" customFormat="1" ht="24.75" customHeight="1">
      <c r="E226" s="15" t="s">
        <v>749</v>
      </c>
      <c r="F226" s="15"/>
      <c r="G226" s="15"/>
      <c r="H226" s="23"/>
      <c r="I226" s="15"/>
      <c r="J226" s="9">
        <f>SUBTOTAL(9,J224:J225)</f>
        <v>41391</v>
      </c>
      <c r="K226" s="51">
        <f>SUBTOTAL(9,K224:K225)</f>
        <v>41391</v>
      </c>
      <c r="L226" s="51">
        <f>SUBTOTAL(9,L224:L225)</f>
        <v>36819.520000000004</v>
      </c>
      <c r="N226" s="28">
        <f>IF(A226&lt;&gt;0,INDEX(#REF!,MATCH(A226,#REF!,0),10),0)</f>
        <v>0</v>
      </c>
      <c r="O226" s="30">
        <f>IF(A226&lt;&gt;0,INDEX(#REF!,MATCH(A226,#REF!,0),10),0)</f>
        <v>0</v>
      </c>
      <c r="P226" s="28">
        <f>IF(A226&lt;&gt;0,INDEX(#REF!,MATCH(A226,#REF!,0),8),0)</f>
        <v>0</v>
      </c>
    </row>
    <row r="227" spans="1:16" s="16" customFormat="1">
      <c r="A227" s="14" t="s">
        <v>444</v>
      </c>
      <c r="B227" s="3" t="s">
        <v>445</v>
      </c>
      <c r="C227" s="14" t="s">
        <v>15</v>
      </c>
      <c r="D227" s="3" t="s">
        <v>446</v>
      </c>
      <c r="E227" s="3"/>
      <c r="F227" s="3" t="s">
        <v>19</v>
      </c>
      <c r="H227" s="22">
        <v>43481</v>
      </c>
      <c r="I227" s="18" t="s">
        <v>447</v>
      </c>
      <c r="J227" s="8">
        <v>28778.240000000002</v>
      </c>
      <c r="K227" s="49">
        <v>28778.240000000002</v>
      </c>
      <c r="L227" s="49">
        <v>28778.240000000002</v>
      </c>
      <c r="N227" s="28" t="e">
        <f>IF(A227&lt;&gt;0,INDEX(#REF!,MATCH(A227,#REF!,0),10),0)</f>
        <v>#REF!</v>
      </c>
      <c r="O227" s="30" t="e">
        <f>IF(A227&lt;&gt;0,INDEX(#REF!,MATCH(A227,#REF!,0),10),0)</f>
        <v>#REF!</v>
      </c>
      <c r="P227" s="28" t="e">
        <f>IF(A227&lt;&gt;0,INDEX(#REF!,MATCH(A227,#REF!,0),8),0)</f>
        <v>#REF!</v>
      </c>
    </row>
    <row r="228" spans="1:16" s="16" customFormat="1" ht="24.75" customHeight="1">
      <c r="E228" s="15" t="s">
        <v>750</v>
      </c>
      <c r="F228" s="15"/>
      <c r="G228" s="15"/>
      <c r="H228" s="23"/>
      <c r="I228" s="15"/>
      <c r="J228" s="9">
        <f>SUBTOTAL(9,J227)</f>
        <v>28778.240000000002</v>
      </c>
      <c r="K228" s="51">
        <f>SUBTOTAL(9,K227)</f>
        <v>28778.240000000002</v>
      </c>
      <c r="L228" s="51">
        <f>SUBTOTAL(9,L227)</f>
        <v>28778.240000000002</v>
      </c>
      <c r="N228" s="28">
        <f>IF(A228&lt;&gt;0,INDEX(#REF!,MATCH(A228,#REF!,0),10),0)</f>
        <v>0</v>
      </c>
      <c r="O228" s="30">
        <f>IF(A228&lt;&gt;0,INDEX(#REF!,MATCH(A228,#REF!,0),10),0)</f>
        <v>0</v>
      </c>
      <c r="P228" s="28">
        <f>IF(A228&lt;&gt;0,INDEX(#REF!,MATCH(A228,#REF!,0),8),0)</f>
        <v>0</v>
      </c>
    </row>
    <row r="229" spans="1:16" s="16" customFormat="1">
      <c r="A229" s="14" t="s">
        <v>448</v>
      </c>
      <c r="B229" s="3" t="s">
        <v>449</v>
      </c>
      <c r="C229" s="14" t="s">
        <v>15</v>
      </c>
      <c r="D229" s="3" t="s">
        <v>450</v>
      </c>
      <c r="E229" s="3"/>
      <c r="F229" s="3" t="s">
        <v>17</v>
      </c>
      <c r="H229" s="22">
        <v>43803</v>
      </c>
      <c r="I229" s="3" t="s">
        <v>451</v>
      </c>
      <c r="J229" s="8">
        <v>74733.75</v>
      </c>
      <c r="K229" s="49">
        <v>74733.75</v>
      </c>
      <c r="L229" s="49">
        <v>0</v>
      </c>
      <c r="N229" s="28" t="e">
        <f>IF(A229&lt;&gt;0,INDEX(#REF!,MATCH(A229,#REF!,0),10),0)</f>
        <v>#REF!</v>
      </c>
      <c r="O229" s="30" t="e">
        <f>IF(A229&lt;&gt;0,INDEX(#REF!,MATCH(A229,#REF!,0),10),0)</f>
        <v>#REF!</v>
      </c>
      <c r="P229" s="28" t="e">
        <f>IF(A229&lt;&gt;0,INDEX(#REF!,MATCH(A229,#REF!,0),8),0)</f>
        <v>#REF!</v>
      </c>
    </row>
    <row r="230" spans="1:16" s="16" customFormat="1" ht="24.75" customHeight="1">
      <c r="E230" s="15" t="s">
        <v>751</v>
      </c>
      <c r="F230" s="15"/>
      <c r="G230" s="15"/>
      <c r="H230" s="23"/>
      <c r="I230" s="15"/>
      <c r="J230" s="9">
        <f>SUBTOTAL(9,J229)</f>
        <v>74733.75</v>
      </c>
      <c r="K230" s="51">
        <f>SUBTOTAL(9,K229)</f>
        <v>74733.75</v>
      </c>
      <c r="L230" s="51">
        <f>SUBTOTAL(9,L229)</f>
        <v>0</v>
      </c>
      <c r="N230" s="28">
        <f>IF(A230&lt;&gt;0,INDEX(#REF!,MATCH(A230,#REF!,0),10),0)</f>
        <v>0</v>
      </c>
      <c r="O230" s="30">
        <f>IF(A230&lt;&gt;0,INDEX(#REF!,MATCH(A230,#REF!,0),10),0)</f>
        <v>0</v>
      </c>
      <c r="P230" s="28">
        <f>IF(A230&lt;&gt;0,INDEX(#REF!,MATCH(A230,#REF!,0),8),0)</f>
        <v>0</v>
      </c>
    </row>
    <row r="231" spans="1:16" s="16" customFormat="1">
      <c r="A231" s="14" t="s">
        <v>452</v>
      </c>
      <c r="B231" s="3" t="s">
        <v>453</v>
      </c>
      <c r="C231" s="14" t="s">
        <v>15</v>
      </c>
      <c r="D231" s="3" t="s">
        <v>454</v>
      </c>
      <c r="E231" s="3"/>
      <c r="F231" s="3" t="s">
        <v>19</v>
      </c>
      <c r="H231" s="22">
        <v>43472</v>
      </c>
      <c r="I231" s="18" t="s">
        <v>826</v>
      </c>
      <c r="J231" s="8">
        <v>14808.78</v>
      </c>
      <c r="K231" s="49">
        <v>14808.78</v>
      </c>
      <c r="L231" s="49">
        <v>14808.79</v>
      </c>
      <c r="N231" s="28" t="e">
        <f>IF(A231&lt;&gt;0,INDEX(#REF!,MATCH(A231,#REF!,0),10),0)</f>
        <v>#REF!</v>
      </c>
      <c r="O231" s="30" t="e">
        <f>IF(A231&lt;&gt;0,INDEX(#REF!,MATCH(A231,#REF!,0),10),0)</f>
        <v>#REF!</v>
      </c>
      <c r="P231" s="28" t="e">
        <f>IF(A231&lt;&gt;0,INDEX(#REF!,MATCH(A231,#REF!,0),8),0)</f>
        <v>#REF!</v>
      </c>
    </row>
    <row r="232" spans="1:16" s="16" customFormat="1">
      <c r="C232" s="14" t="s">
        <v>15</v>
      </c>
      <c r="D232" s="3" t="s">
        <v>455</v>
      </c>
      <c r="E232" s="3"/>
      <c r="F232" s="3" t="s">
        <v>19</v>
      </c>
      <c r="H232" s="22">
        <v>43472</v>
      </c>
      <c r="I232" s="18" t="s">
        <v>827</v>
      </c>
      <c r="J232" s="8">
        <v>2586.94</v>
      </c>
      <c r="K232" s="49">
        <v>2586.94</v>
      </c>
      <c r="L232" s="49">
        <v>2586.94</v>
      </c>
      <c r="N232" s="28">
        <f>IF(A232&lt;&gt;0,INDEX(#REF!,MATCH(A232,#REF!,0),10),0)</f>
        <v>0</v>
      </c>
      <c r="O232" s="30">
        <f>IF(A232&lt;&gt;0,INDEX(#REF!,MATCH(A232,#REF!,0),10),0)</f>
        <v>0</v>
      </c>
      <c r="P232" s="28">
        <f>IF(A232&lt;&gt;0,INDEX(#REF!,MATCH(A232,#REF!,0),8),0)</f>
        <v>0</v>
      </c>
    </row>
    <row r="233" spans="1:16" s="16" customFormat="1">
      <c r="C233" s="14" t="s">
        <v>15</v>
      </c>
      <c r="D233" s="3" t="s">
        <v>456</v>
      </c>
      <c r="E233" s="3"/>
      <c r="F233" s="3" t="s">
        <v>19</v>
      </c>
      <c r="H233" s="22">
        <v>43472</v>
      </c>
      <c r="I233" s="18" t="s">
        <v>457</v>
      </c>
      <c r="J233" s="8">
        <v>152842.01999999999</v>
      </c>
      <c r="K233" s="49">
        <v>152842.01999999999</v>
      </c>
      <c r="L233" s="49">
        <v>152226.89000000001</v>
      </c>
      <c r="N233" s="28">
        <f>IF(A233&lt;&gt;0,INDEX(#REF!,MATCH(A233,#REF!,0),10),0)</f>
        <v>0</v>
      </c>
      <c r="O233" s="30">
        <f>IF(A233&lt;&gt;0,INDEX(#REF!,MATCH(A233,#REF!,0),10),0)</f>
        <v>0</v>
      </c>
      <c r="P233" s="28">
        <f>IF(A233&lt;&gt;0,INDEX(#REF!,MATCH(A233,#REF!,0),8),0)</f>
        <v>0</v>
      </c>
    </row>
    <row r="234" spans="1:16" s="16" customFormat="1">
      <c r="C234" s="14" t="s">
        <v>15</v>
      </c>
      <c r="D234" s="3" t="s">
        <v>458</v>
      </c>
      <c r="E234" s="3"/>
      <c r="F234" s="3" t="s">
        <v>19</v>
      </c>
      <c r="H234" s="22">
        <v>43591</v>
      </c>
      <c r="I234" s="18" t="s">
        <v>459</v>
      </c>
      <c r="J234" s="8">
        <v>2047.7</v>
      </c>
      <c r="K234" s="49">
        <v>2047.7</v>
      </c>
      <c r="L234" s="49">
        <v>1329.1100000000001</v>
      </c>
      <c r="N234" s="28">
        <f>IF(A234&lt;&gt;0,INDEX(#REF!,MATCH(A234,#REF!,0),10),0)</f>
        <v>0</v>
      </c>
      <c r="O234" s="30">
        <f>IF(A234&lt;&gt;0,INDEX(#REF!,MATCH(A234,#REF!,0),10),0)</f>
        <v>0</v>
      </c>
      <c r="P234" s="28">
        <f>IF(A234&lt;&gt;0,INDEX(#REF!,MATCH(A234,#REF!,0),8),0)</f>
        <v>0</v>
      </c>
    </row>
    <row r="235" spans="1:16" s="16" customFormat="1">
      <c r="C235" s="14" t="s">
        <v>15</v>
      </c>
      <c r="D235" s="3" t="s">
        <v>460</v>
      </c>
      <c r="E235" s="3"/>
      <c r="F235" s="3" t="s">
        <v>19</v>
      </c>
      <c r="H235" s="22">
        <v>43669</v>
      </c>
      <c r="I235" s="18" t="s">
        <v>461</v>
      </c>
      <c r="J235" s="8">
        <v>11638.24</v>
      </c>
      <c r="K235" s="49">
        <v>11638.24</v>
      </c>
      <c r="L235" s="49">
        <v>9562.2199999999993</v>
      </c>
      <c r="N235" s="28">
        <f>IF(A235&lt;&gt;0,INDEX(#REF!,MATCH(A235,#REF!,0),10),0)</f>
        <v>0</v>
      </c>
      <c r="O235" s="30">
        <f>IF(A235&lt;&gt;0,INDEX(#REF!,MATCH(A235,#REF!,0),10),0)</f>
        <v>0</v>
      </c>
      <c r="P235" s="28">
        <f>IF(A235&lt;&gt;0,INDEX(#REF!,MATCH(A235,#REF!,0),8),0)</f>
        <v>0</v>
      </c>
    </row>
    <row r="236" spans="1:16" s="16" customFormat="1">
      <c r="C236" s="14" t="s">
        <v>15</v>
      </c>
      <c r="D236" s="3" t="s">
        <v>462</v>
      </c>
      <c r="E236" s="3"/>
      <c r="F236" s="3" t="s">
        <v>19</v>
      </c>
      <c r="H236" s="22">
        <v>43720</v>
      </c>
      <c r="I236" s="18" t="s">
        <v>463</v>
      </c>
      <c r="J236" s="8">
        <v>5679.2</v>
      </c>
      <c r="K236" s="49">
        <v>5679.2</v>
      </c>
      <c r="L236" s="49">
        <v>4931.8500000000004</v>
      </c>
      <c r="N236" s="28">
        <f>IF(A236&lt;&gt;0,INDEX(#REF!,MATCH(A236,#REF!,0),10),0)</f>
        <v>0</v>
      </c>
      <c r="O236" s="30">
        <f>IF(A236&lt;&gt;0,INDEX(#REF!,MATCH(A236,#REF!,0),10),0)</f>
        <v>0</v>
      </c>
      <c r="P236" s="28">
        <f>IF(A236&lt;&gt;0,INDEX(#REF!,MATCH(A236,#REF!,0),8),0)</f>
        <v>0</v>
      </c>
    </row>
    <row r="237" spans="1:16" s="16" customFormat="1" ht="24.75" customHeight="1">
      <c r="E237" s="15" t="s">
        <v>752</v>
      </c>
      <c r="F237" s="15"/>
      <c r="G237" s="15"/>
      <c r="H237" s="23"/>
      <c r="I237" s="15"/>
      <c r="J237" s="9">
        <f>SUBTOTAL(9,J231:J236)</f>
        <v>189602.88</v>
      </c>
      <c r="K237" s="51">
        <f>SUBTOTAL(9,K231:K236)</f>
        <v>189602.88</v>
      </c>
      <c r="L237" s="51">
        <f>SUBTOTAL(9,L231:L236)</f>
        <v>185445.80000000002</v>
      </c>
      <c r="N237" s="28">
        <f>IF(A237&lt;&gt;0,INDEX(#REF!,MATCH(A237,#REF!,0),10),0)</f>
        <v>0</v>
      </c>
      <c r="O237" s="30">
        <f>IF(A237&lt;&gt;0,INDEX(#REF!,MATCH(A237,#REF!,0),10),0)</f>
        <v>0</v>
      </c>
      <c r="P237" s="28">
        <f>IF(A237&lt;&gt;0,INDEX(#REF!,MATCH(A237,#REF!,0),8),0)</f>
        <v>0</v>
      </c>
    </row>
    <row r="238" spans="1:16" s="16" customFormat="1">
      <c r="A238" s="14" t="s">
        <v>464</v>
      </c>
      <c r="B238" s="3" t="s">
        <v>465</v>
      </c>
      <c r="C238" s="14" t="s">
        <v>15</v>
      </c>
      <c r="D238" s="3" t="s">
        <v>466</v>
      </c>
      <c r="E238" s="3"/>
      <c r="F238" s="3" t="s">
        <v>17</v>
      </c>
      <c r="H238" s="22">
        <v>43472</v>
      </c>
      <c r="I238" s="3" t="s">
        <v>818</v>
      </c>
      <c r="J238" s="8">
        <v>25622.18</v>
      </c>
      <c r="K238" s="49">
        <v>25622.18</v>
      </c>
      <c r="L238" s="49">
        <v>21753.27</v>
      </c>
      <c r="N238" s="28" t="e">
        <f>IF(A238&lt;&gt;0,INDEX(#REF!,MATCH(A238,#REF!,0),10),0)</f>
        <v>#REF!</v>
      </c>
      <c r="O238" s="30" t="e">
        <f>IF(A238&lt;&gt;0,INDEX(#REF!,MATCH(A238,#REF!,0),10),0)</f>
        <v>#REF!</v>
      </c>
      <c r="P238" s="28" t="e">
        <f>IF(A238&lt;&gt;0,INDEX(#REF!,MATCH(A238,#REF!,0),8),0)</f>
        <v>#REF!</v>
      </c>
    </row>
    <row r="239" spans="1:16" s="16" customFormat="1">
      <c r="C239" s="14" t="s">
        <v>15</v>
      </c>
      <c r="D239" s="3" t="s">
        <v>467</v>
      </c>
      <c r="E239" s="3"/>
      <c r="F239" s="3" t="s">
        <v>19</v>
      </c>
      <c r="H239" s="22">
        <v>43539</v>
      </c>
      <c r="I239" s="18" t="s">
        <v>468</v>
      </c>
      <c r="J239" s="8">
        <v>5748.75</v>
      </c>
      <c r="K239" s="49">
        <v>5748.75</v>
      </c>
      <c r="L239" s="49">
        <v>3851.66</v>
      </c>
      <c r="N239" s="28">
        <f>IF(A239&lt;&gt;0,INDEX(#REF!,MATCH(A239,#REF!,0),10),0)</f>
        <v>0</v>
      </c>
      <c r="O239" s="30">
        <f>IF(A239&lt;&gt;0,INDEX(#REF!,MATCH(A239,#REF!,0),10),0)</f>
        <v>0</v>
      </c>
      <c r="P239" s="28">
        <f>IF(A239&lt;&gt;0,INDEX(#REF!,MATCH(A239,#REF!,0),8),0)</f>
        <v>0</v>
      </c>
    </row>
    <row r="240" spans="1:16" s="16" customFormat="1">
      <c r="C240" s="14" t="s">
        <v>15</v>
      </c>
      <c r="D240" s="3" t="s">
        <v>469</v>
      </c>
      <c r="E240" s="3"/>
      <c r="F240" s="3" t="s">
        <v>19</v>
      </c>
      <c r="H240" s="22">
        <v>43647</v>
      </c>
      <c r="I240" s="18" t="s">
        <v>470</v>
      </c>
      <c r="J240" s="8">
        <v>11497.5</v>
      </c>
      <c r="K240" s="49">
        <v>11497.5</v>
      </c>
      <c r="L240" s="49">
        <v>5191.1400000000003</v>
      </c>
      <c r="N240" s="28">
        <f>IF(A240&lt;&gt;0,INDEX(#REF!,MATCH(A240,#REF!,0),10),0)</f>
        <v>0</v>
      </c>
      <c r="O240" s="30">
        <f>IF(A240&lt;&gt;0,INDEX(#REF!,MATCH(A240,#REF!,0),10),0)</f>
        <v>0</v>
      </c>
      <c r="P240" s="28">
        <f>IF(A240&lt;&gt;0,INDEX(#REF!,MATCH(A240,#REF!,0),8),0)</f>
        <v>0</v>
      </c>
    </row>
    <row r="241" spans="1:16" s="16" customFormat="1" ht="24.75" customHeight="1">
      <c r="E241" s="15" t="s">
        <v>753</v>
      </c>
      <c r="F241" s="15"/>
      <c r="G241" s="15"/>
      <c r="H241" s="23"/>
      <c r="I241" s="15"/>
      <c r="J241" s="9">
        <f>SUBTOTAL(9,J238:J240)</f>
        <v>42868.43</v>
      </c>
      <c r="K241" s="51">
        <f>SUBTOTAL(9,K238:K240)</f>
        <v>42868.43</v>
      </c>
      <c r="L241" s="51">
        <f>SUBTOTAL(9,L238:L240)</f>
        <v>30796.07</v>
      </c>
      <c r="N241" s="28">
        <f>IF(A241&lt;&gt;0,INDEX(#REF!,MATCH(A241,#REF!,0),10),0)</f>
        <v>0</v>
      </c>
      <c r="O241" s="30">
        <f>IF(A241&lt;&gt;0,INDEX(#REF!,MATCH(A241,#REF!,0),10),0)</f>
        <v>0</v>
      </c>
      <c r="P241" s="28">
        <f>IF(A241&lt;&gt;0,INDEX(#REF!,MATCH(A241,#REF!,0),8),0)</f>
        <v>0</v>
      </c>
    </row>
    <row r="242" spans="1:16" s="16" customFormat="1">
      <c r="A242" s="14" t="s">
        <v>471</v>
      </c>
      <c r="B242" s="3" t="s">
        <v>472</v>
      </c>
      <c r="C242" s="14" t="s">
        <v>15</v>
      </c>
      <c r="D242" s="3" t="s">
        <v>473</v>
      </c>
      <c r="E242" s="3"/>
      <c r="F242" s="3" t="s">
        <v>17</v>
      </c>
      <c r="H242" s="22">
        <v>43761</v>
      </c>
      <c r="I242" s="18" t="s">
        <v>474</v>
      </c>
      <c r="J242" s="8">
        <v>80500.05</v>
      </c>
      <c r="K242" s="49">
        <v>80500.05</v>
      </c>
      <c r="L242" s="49">
        <v>0</v>
      </c>
      <c r="N242" s="28" t="e">
        <f>IF(A242&lt;&gt;0,INDEX(#REF!,MATCH(A242,#REF!,0),10),0)</f>
        <v>#REF!</v>
      </c>
      <c r="O242" s="30" t="e">
        <f>IF(A242&lt;&gt;0,INDEX(#REF!,MATCH(A242,#REF!,0),10),0)</f>
        <v>#REF!</v>
      </c>
      <c r="P242" s="28" t="e">
        <f>IF(A242&lt;&gt;0,INDEX(#REF!,MATCH(A242,#REF!,0),8),0)</f>
        <v>#REF!</v>
      </c>
    </row>
    <row r="243" spans="1:16" s="16" customFormat="1" ht="24.75" customHeight="1">
      <c r="E243" s="15" t="s">
        <v>754</v>
      </c>
      <c r="F243" s="15"/>
      <c r="G243" s="15"/>
      <c r="H243" s="23"/>
      <c r="I243" s="15"/>
      <c r="J243" s="9">
        <f>SUBTOTAL(9,J242)</f>
        <v>80500.05</v>
      </c>
      <c r="K243" s="51">
        <f>SUBTOTAL(9,K242)</f>
        <v>80500.05</v>
      </c>
      <c r="L243" s="51">
        <f>SUBTOTAL(9,L242)</f>
        <v>0</v>
      </c>
      <c r="N243" s="28">
        <f>IF(A243&lt;&gt;0,INDEX(#REF!,MATCH(A243,#REF!,0),10),0)</f>
        <v>0</v>
      </c>
      <c r="O243" s="30">
        <f>IF(A243&lt;&gt;0,INDEX(#REF!,MATCH(A243,#REF!,0),10),0)</f>
        <v>0</v>
      </c>
      <c r="P243" s="28">
        <f>IF(A243&lt;&gt;0,INDEX(#REF!,MATCH(A243,#REF!,0),8),0)</f>
        <v>0</v>
      </c>
    </row>
    <row r="244" spans="1:16" s="16" customFormat="1">
      <c r="A244" s="14" t="s">
        <v>475</v>
      </c>
      <c r="B244" s="3" t="s">
        <v>476</v>
      </c>
      <c r="C244" s="14" t="s">
        <v>15</v>
      </c>
      <c r="D244" s="3" t="s">
        <v>477</v>
      </c>
      <c r="E244" s="3"/>
      <c r="F244" s="3" t="s">
        <v>17</v>
      </c>
      <c r="H244" s="22">
        <v>43479</v>
      </c>
      <c r="I244" s="3" t="s">
        <v>478</v>
      </c>
      <c r="J244" s="8">
        <v>31491.65</v>
      </c>
      <c r="K244" s="49">
        <v>31491.65</v>
      </c>
      <c r="L244" s="49">
        <v>22868.010000000002</v>
      </c>
      <c r="N244" s="28" t="e">
        <f>IF(A244&lt;&gt;0,INDEX(#REF!,MATCH(A244,#REF!,0),10),0)</f>
        <v>#REF!</v>
      </c>
      <c r="O244" s="30" t="e">
        <f>IF(A244&lt;&gt;0,INDEX(#REF!,MATCH(A244,#REF!,0),10),0)</f>
        <v>#REF!</v>
      </c>
      <c r="P244" s="28" t="e">
        <f>IF(A244&lt;&gt;0,INDEX(#REF!,MATCH(A244,#REF!,0),8),0)</f>
        <v>#REF!</v>
      </c>
    </row>
    <row r="245" spans="1:16" s="16" customFormat="1" ht="24.75" customHeight="1">
      <c r="E245" s="15" t="s">
        <v>755</v>
      </c>
      <c r="F245" s="15"/>
      <c r="G245" s="15"/>
      <c r="H245" s="23"/>
      <c r="I245" s="15"/>
      <c r="J245" s="9">
        <f>SUBTOTAL(9,J244)</f>
        <v>31491.65</v>
      </c>
      <c r="K245" s="51">
        <f>SUBTOTAL(9,K244)</f>
        <v>31491.65</v>
      </c>
      <c r="L245" s="51">
        <f>SUBTOTAL(9,L244)</f>
        <v>22868.010000000002</v>
      </c>
      <c r="N245" s="28">
        <f>IF(A245&lt;&gt;0,INDEX(#REF!,MATCH(A245,#REF!,0),10),0)</f>
        <v>0</v>
      </c>
      <c r="O245" s="30">
        <f>IF(A245&lt;&gt;0,INDEX(#REF!,MATCH(A245,#REF!,0),10),0)</f>
        <v>0</v>
      </c>
      <c r="P245" s="28">
        <f>IF(A245&lt;&gt;0,INDEX(#REF!,MATCH(A245,#REF!,0),8),0)</f>
        <v>0</v>
      </c>
    </row>
    <row r="246" spans="1:16" s="16" customFormat="1">
      <c r="A246" s="14" t="s">
        <v>479</v>
      </c>
      <c r="B246" s="3" t="s">
        <v>819</v>
      </c>
      <c r="C246" s="14" t="s">
        <v>15</v>
      </c>
      <c r="D246" s="34" t="s">
        <v>480</v>
      </c>
      <c r="E246" s="34"/>
      <c r="F246" s="34" t="s">
        <v>19</v>
      </c>
      <c r="H246" s="22">
        <v>43493</v>
      </c>
      <c r="I246" s="18" t="s">
        <v>481</v>
      </c>
      <c r="J246" s="8">
        <v>16638.150000000001</v>
      </c>
      <c r="K246" s="49">
        <v>16638.150000000001</v>
      </c>
      <c r="L246" s="49">
        <v>16638.16</v>
      </c>
      <c r="N246" s="28" t="e">
        <f>IF(A246&lt;&gt;0,INDEX(#REF!,MATCH(A246,#REF!,0),10),0)</f>
        <v>#REF!</v>
      </c>
      <c r="O246" s="30" t="e">
        <f>IF(A246&lt;&gt;0,INDEX(#REF!,MATCH(A246,#REF!,0),10),0)</f>
        <v>#REF!</v>
      </c>
      <c r="P246" s="28" t="e">
        <f>IF(A246&lt;&gt;0,INDEX(#REF!,MATCH(A246,#REF!,0),8),0)</f>
        <v>#REF!</v>
      </c>
    </row>
    <row r="247" spans="1:16" s="16" customFormat="1">
      <c r="C247" s="14" t="s">
        <v>15</v>
      </c>
      <c r="D247" s="34" t="s">
        <v>482</v>
      </c>
      <c r="E247" s="34"/>
      <c r="F247" s="34" t="s">
        <v>19</v>
      </c>
      <c r="H247" s="22">
        <v>43689</v>
      </c>
      <c r="I247" s="18" t="s">
        <v>828</v>
      </c>
      <c r="J247" s="8">
        <v>27510.57</v>
      </c>
      <c r="K247" s="49">
        <v>27510.57</v>
      </c>
      <c r="L247" s="49">
        <v>27510.560000000001</v>
      </c>
      <c r="N247" s="28">
        <f>IF(A247&lt;&gt;0,INDEX(#REF!,MATCH(A247,#REF!,0),10),0)</f>
        <v>0</v>
      </c>
      <c r="O247" s="30">
        <f>IF(A247&lt;&gt;0,INDEX(#REF!,MATCH(A247,#REF!,0),10),0)</f>
        <v>0</v>
      </c>
      <c r="P247" s="28">
        <f>IF(A247&lt;&gt;0,INDEX(#REF!,MATCH(A247,#REF!,0),8),0)</f>
        <v>0</v>
      </c>
    </row>
    <row r="248" spans="1:16" s="16" customFormat="1">
      <c r="C248" s="14" t="s">
        <v>15</v>
      </c>
      <c r="D248" s="34" t="s">
        <v>483</v>
      </c>
      <c r="E248" s="34"/>
      <c r="F248" s="34" t="s">
        <v>19</v>
      </c>
      <c r="H248" s="22">
        <v>43718</v>
      </c>
      <c r="I248" s="18" t="s">
        <v>484</v>
      </c>
      <c r="J248" s="8">
        <v>54567.14</v>
      </c>
      <c r="K248" s="49">
        <v>54567.14</v>
      </c>
      <c r="L248" s="49">
        <v>54567.14</v>
      </c>
      <c r="N248" s="28">
        <f>IF(A248&lt;&gt;0,INDEX(#REF!,MATCH(A248,#REF!,0),10),0)</f>
        <v>0</v>
      </c>
      <c r="O248" s="30">
        <f>IF(A248&lt;&gt;0,INDEX(#REF!,MATCH(A248,#REF!,0),10),0)</f>
        <v>0</v>
      </c>
      <c r="P248" s="28">
        <f>IF(A248&lt;&gt;0,INDEX(#REF!,MATCH(A248,#REF!,0),8),0)</f>
        <v>0</v>
      </c>
    </row>
    <row r="249" spans="1:16" s="16" customFormat="1">
      <c r="C249" s="14" t="s">
        <v>15</v>
      </c>
      <c r="D249" s="34" t="s">
        <v>485</v>
      </c>
      <c r="E249" s="34"/>
      <c r="F249" s="34" t="s">
        <v>17</v>
      </c>
      <c r="H249" s="22">
        <v>43724</v>
      </c>
      <c r="I249" s="34" t="s">
        <v>486</v>
      </c>
      <c r="J249" s="8">
        <v>8789.33</v>
      </c>
      <c r="K249" s="49">
        <v>8789.33</v>
      </c>
      <c r="L249" s="49">
        <v>5273.61</v>
      </c>
      <c r="N249" s="28">
        <f>IF(A249&lt;&gt;0,INDEX(#REF!,MATCH(A249,#REF!,0),10),0)</f>
        <v>0</v>
      </c>
      <c r="O249" s="30">
        <f>IF(A249&lt;&gt;0,INDEX(#REF!,MATCH(A249,#REF!,0),10),0)</f>
        <v>0</v>
      </c>
      <c r="P249" s="28">
        <f>IF(A249&lt;&gt;0,INDEX(#REF!,MATCH(A249,#REF!,0),8),0)</f>
        <v>0</v>
      </c>
    </row>
    <row r="250" spans="1:16" s="16" customFormat="1">
      <c r="C250" s="14" t="s">
        <v>15</v>
      </c>
      <c r="D250" s="34" t="s">
        <v>487</v>
      </c>
      <c r="E250" s="34"/>
      <c r="F250" s="34" t="s">
        <v>19</v>
      </c>
      <c r="H250" s="22">
        <v>43760</v>
      </c>
      <c r="I250" s="18" t="s">
        <v>488</v>
      </c>
      <c r="J250" s="8">
        <v>4823.55</v>
      </c>
      <c r="K250" s="49">
        <v>4823.55</v>
      </c>
      <c r="L250" s="49">
        <v>4823.54</v>
      </c>
      <c r="N250" s="28">
        <f>IF(A250&lt;&gt;0,INDEX(#REF!,MATCH(A250,#REF!,0),10),0)</f>
        <v>0</v>
      </c>
      <c r="O250" s="30">
        <f>IF(A250&lt;&gt;0,INDEX(#REF!,MATCH(A250,#REF!,0),10),0)</f>
        <v>0</v>
      </c>
      <c r="P250" s="28">
        <f>IF(A250&lt;&gt;0,INDEX(#REF!,MATCH(A250,#REF!,0),8),0)</f>
        <v>0</v>
      </c>
    </row>
    <row r="251" spans="1:16" s="16" customFormat="1">
      <c r="C251" s="14" t="s">
        <v>15</v>
      </c>
      <c r="D251" s="34" t="s">
        <v>489</v>
      </c>
      <c r="E251" s="34"/>
      <c r="F251" s="34" t="s">
        <v>17</v>
      </c>
      <c r="H251" s="22">
        <v>43796</v>
      </c>
      <c r="I251" s="34" t="s">
        <v>490</v>
      </c>
      <c r="J251" s="8">
        <v>2169.58</v>
      </c>
      <c r="K251" s="49">
        <v>2169.58</v>
      </c>
      <c r="L251" s="49">
        <v>0</v>
      </c>
      <c r="N251" s="28">
        <f>IF(A251&lt;&gt;0,INDEX(#REF!,MATCH(A251,#REF!,0),10),0)</f>
        <v>0</v>
      </c>
      <c r="O251" s="30">
        <f>IF(A251&lt;&gt;0,INDEX(#REF!,MATCH(A251,#REF!,0),10),0)</f>
        <v>0</v>
      </c>
      <c r="P251" s="28">
        <f>IF(A251&lt;&gt;0,INDEX(#REF!,MATCH(A251,#REF!,0),8),0)</f>
        <v>0</v>
      </c>
    </row>
    <row r="252" spans="1:16" s="16" customFormat="1" ht="24.75" customHeight="1">
      <c r="E252" s="15" t="s">
        <v>756</v>
      </c>
      <c r="F252" s="15"/>
      <c r="G252" s="15"/>
      <c r="H252" s="23"/>
      <c r="I252" s="15"/>
      <c r="J252" s="9">
        <f>SUBTOTAL(9,J246:J251)</f>
        <v>114498.32</v>
      </c>
      <c r="K252" s="51">
        <f>SUBTOTAL(9,K246:K251)</f>
        <v>114498.32</v>
      </c>
      <c r="L252" s="51">
        <f>SUBTOTAL(9,L246:L251)</f>
        <v>108813.01</v>
      </c>
      <c r="N252" s="28">
        <f>IF(A252&lt;&gt;0,INDEX(#REF!,MATCH(A252,#REF!,0),10),0)</f>
        <v>0</v>
      </c>
      <c r="O252" s="30">
        <f>IF(A252&lt;&gt;0,INDEX(#REF!,MATCH(A252,#REF!,0),10),0)</f>
        <v>0</v>
      </c>
      <c r="P252" s="28">
        <f>IF(A252&lt;&gt;0,INDEX(#REF!,MATCH(A252,#REF!,0),8),0)</f>
        <v>0</v>
      </c>
    </row>
    <row r="253" spans="1:16" s="16" customFormat="1">
      <c r="A253" s="14" t="s">
        <v>491</v>
      </c>
      <c r="B253" s="3" t="s">
        <v>492</v>
      </c>
      <c r="C253" s="14" t="s">
        <v>15</v>
      </c>
      <c r="D253" s="3" t="s">
        <v>493</v>
      </c>
      <c r="E253" s="3"/>
      <c r="F253" s="3" t="s">
        <v>19</v>
      </c>
      <c r="H253" s="22">
        <v>43490</v>
      </c>
      <c r="I253" s="3" t="s">
        <v>494</v>
      </c>
      <c r="J253" s="8">
        <v>9818.880000000001</v>
      </c>
      <c r="K253" s="49">
        <v>9818.880000000001</v>
      </c>
      <c r="L253" s="49">
        <v>9818.8700000000008</v>
      </c>
      <c r="N253" s="28" t="e">
        <f>IF(A253&lt;&gt;0,INDEX(#REF!,MATCH(A253,#REF!,0),10),0)</f>
        <v>#REF!</v>
      </c>
      <c r="O253" s="30" t="e">
        <f>IF(A253&lt;&gt;0,INDEX(#REF!,MATCH(A253,#REF!,0),10),0)</f>
        <v>#REF!</v>
      </c>
      <c r="P253" s="28" t="e">
        <f>IF(A253&lt;&gt;0,INDEX(#REF!,MATCH(A253,#REF!,0),8),0)</f>
        <v>#REF!</v>
      </c>
    </row>
    <row r="254" spans="1:16" s="16" customFormat="1">
      <c r="C254" s="14" t="s">
        <v>15</v>
      </c>
      <c r="D254" s="3" t="s">
        <v>495</v>
      </c>
      <c r="E254" s="3"/>
      <c r="F254" s="3" t="s">
        <v>19</v>
      </c>
      <c r="H254" s="22">
        <v>43490</v>
      </c>
      <c r="I254" s="18" t="s">
        <v>496</v>
      </c>
      <c r="J254" s="8">
        <v>4484.03</v>
      </c>
      <c r="K254" s="49">
        <v>4484.03</v>
      </c>
      <c r="L254" s="49">
        <v>4484.03</v>
      </c>
      <c r="N254" s="28">
        <f>IF(A254&lt;&gt;0,INDEX(#REF!,MATCH(A254,#REF!,0),10),0)</f>
        <v>0</v>
      </c>
      <c r="O254" s="30">
        <f>IF(A254&lt;&gt;0,INDEX(#REF!,MATCH(A254,#REF!,0),10),0)</f>
        <v>0</v>
      </c>
      <c r="P254" s="28">
        <f>IF(A254&lt;&gt;0,INDEX(#REF!,MATCH(A254,#REF!,0),8),0)</f>
        <v>0</v>
      </c>
    </row>
    <row r="255" spans="1:16" s="16" customFormat="1">
      <c r="C255" s="14" t="s">
        <v>15</v>
      </c>
      <c r="D255" s="3" t="s">
        <v>497</v>
      </c>
      <c r="E255" s="3"/>
      <c r="F255" s="3" t="s">
        <v>19</v>
      </c>
      <c r="H255" s="22">
        <v>43495</v>
      </c>
      <c r="I255" s="3" t="s">
        <v>498</v>
      </c>
      <c r="J255" s="8">
        <v>23000</v>
      </c>
      <c r="K255" s="49">
        <v>23000</v>
      </c>
      <c r="L255" s="49">
        <v>4550.71</v>
      </c>
      <c r="N255" s="28">
        <f>IF(A255&lt;&gt;0,INDEX(#REF!,MATCH(A255,#REF!,0),10),0)</f>
        <v>0</v>
      </c>
      <c r="O255" s="30">
        <f>IF(A255&lt;&gt;0,INDEX(#REF!,MATCH(A255,#REF!,0),10),0)</f>
        <v>0</v>
      </c>
      <c r="P255" s="28">
        <f>IF(A255&lt;&gt;0,INDEX(#REF!,MATCH(A255,#REF!,0),8),0)</f>
        <v>0</v>
      </c>
    </row>
    <row r="256" spans="1:16" s="16" customFormat="1">
      <c r="C256" s="14" t="s">
        <v>15</v>
      </c>
      <c r="D256" s="3" t="s">
        <v>499</v>
      </c>
      <c r="E256" s="3"/>
      <c r="F256" s="3" t="s">
        <v>19</v>
      </c>
      <c r="H256" s="22">
        <v>43504</v>
      </c>
      <c r="I256" s="3" t="s">
        <v>500</v>
      </c>
      <c r="J256" s="8">
        <v>4951.03</v>
      </c>
      <c r="K256" s="49">
        <v>4951.03</v>
      </c>
      <c r="L256" s="49">
        <v>4940.1900000000005</v>
      </c>
      <c r="N256" s="28">
        <f>IF(A256&lt;&gt;0,INDEX(#REF!,MATCH(A256,#REF!,0),10),0)</f>
        <v>0</v>
      </c>
      <c r="O256" s="30">
        <f>IF(A256&lt;&gt;0,INDEX(#REF!,MATCH(A256,#REF!,0),10),0)</f>
        <v>0</v>
      </c>
      <c r="P256" s="28">
        <f>IF(A256&lt;&gt;0,INDEX(#REF!,MATCH(A256,#REF!,0),8),0)</f>
        <v>0</v>
      </c>
    </row>
    <row r="257" spans="1:16" s="16" customFormat="1">
      <c r="C257" s="14" t="s">
        <v>20</v>
      </c>
      <c r="D257" s="3" t="s">
        <v>501</v>
      </c>
      <c r="E257" s="3"/>
      <c r="H257" s="22">
        <v>43749</v>
      </c>
      <c r="I257" s="3" t="s">
        <v>502</v>
      </c>
      <c r="J257" s="8">
        <v>2309.85</v>
      </c>
      <c r="K257" s="49">
        <v>2309.85</v>
      </c>
      <c r="L257" s="49">
        <v>2309.85</v>
      </c>
      <c r="N257" s="28">
        <f>IF(A257&lt;&gt;0,INDEX(#REF!,MATCH(A257,#REF!,0),10),0)</f>
        <v>0</v>
      </c>
      <c r="O257" s="30">
        <f>IF(A257&lt;&gt;0,INDEX(#REF!,MATCH(A257,#REF!,0),10),0)</f>
        <v>0</v>
      </c>
      <c r="P257" s="28">
        <f>IF(A257&lt;&gt;0,INDEX(#REF!,MATCH(A257,#REF!,0),8),0)</f>
        <v>0</v>
      </c>
    </row>
    <row r="258" spans="1:16" s="16" customFormat="1" ht="24.75" customHeight="1">
      <c r="E258" s="15" t="s">
        <v>757</v>
      </c>
      <c r="F258" s="15"/>
      <c r="G258" s="15"/>
      <c r="H258" s="23"/>
      <c r="I258" s="15"/>
      <c r="J258" s="9">
        <f>SUBTOTAL(9,J253:J257)</f>
        <v>44563.79</v>
      </c>
      <c r="K258" s="51">
        <f>SUBTOTAL(9,K253:K257)</f>
        <v>44563.79</v>
      </c>
      <c r="L258" s="51">
        <f>SUBTOTAL(9,L253:L257)</f>
        <v>26103.65</v>
      </c>
      <c r="N258" s="28">
        <f>IF(A258&lt;&gt;0,INDEX(#REF!,MATCH(A258,#REF!,0),10),0)</f>
        <v>0</v>
      </c>
      <c r="O258" s="30">
        <f>IF(A258&lt;&gt;0,INDEX(#REF!,MATCH(A258,#REF!,0),10),0)</f>
        <v>0</v>
      </c>
      <c r="P258" s="28">
        <f>IF(A258&lt;&gt;0,INDEX(#REF!,MATCH(A258,#REF!,0),8),0)</f>
        <v>0</v>
      </c>
    </row>
    <row r="259" spans="1:16" s="16" customFormat="1">
      <c r="A259" s="14" t="s">
        <v>503</v>
      </c>
      <c r="B259" s="3" t="s">
        <v>504</v>
      </c>
      <c r="C259" s="14" t="s">
        <v>15</v>
      </c>
      <c r="D259" s="3" t="s">
        <v>505</v>
      </c>
      <c r="E259" s="3"/>
      <c r="F259" s="3" t="s">
        <v>17</v>
      </c>
      <c r="H259" s="22">
        <v>43803</v>
      </c>
      <c r="I259" s="3" t="s">
        <v>506</v>
      </c>
      <c r="J259" s="8">
        <v>71468.460000000006</v>
      </c>
      <c r="K259" s="49">
        <v>71468.460000000006</v>
      </c>
      <c r="L259" s="49">
        <v>0</v>
      </c>
      <c r="N259" s="28" t="e">
        <f>IF(A259&lt;&gt;0,INDEX(#REF!,MATCH(A259,#REF!,0),10),0)</f>
        <v>#REF!</v>
      </c>
      <c r="O259" s="30" t="e">
        <f>IF(A259&lt;&gt;0,INDEX(#REF!,MATCH(A259,#REF!,0),10),0)</f>
        <v>#REF!</v>
      </c>
      <c r="P259" s="28" t="e">
        <f>IF(A259&lt;&gt;0,INDEX(#REF!,MATCH(A259,#REF!,0),8),0)</f>
        <v>#REF!</v>
      </c>
    </row>
    <row r="260" spans="1:16" s="16" customFormat="1" ht="24.75" customHeight="1">
      <c r="E260" s="15" t="s">
        <v>758</v>
      </c>
      <c r="F260" s="15"/>
      <c r="G260" s="15"/>
      <c r="H260" s="23"/>
      <c r="I260" s="15"/>
      <c r="J260" s="9">
        <f>SUBTOTAL(9,J259)</f>
        <v>71468.460000000006</v>
      </c>
      <c r="K260" s="51">
        <f>SUBTOTAL(9,K259)</f>
        <v>71468.460000000006</v>
      </c>
      <c r="L260" s="51">
        <f>SUBTOTAL(9,L259)</f>
        <v>0</v>
      </c>
      <c r="N260" s="28">
        <f>IF(A260&lt;&gt;0,INDEX(#REF!,MATCH(A260,#REF!,0),10),0)</f>
        <v>0</v>
      </c>
      <c r="O260" s="30">
        <f>IF(A260&lt;&gt;0,INDEX(#REF!,MATCH(A260,#REF!,0),10),0)</f>
        <v>0</v>
      </c>
      <c r="P260" s="28">
        <f>IF(A260&lt;&gt;0,INDEX(#REF!,MATCH(A260,#REF!,0),8),0)</f>
        <v>0</v>
      </c>
    </row>
    <row r="261" spans="1:16" s="16" customFormat="1">
      <c r="A261" s="14" t="s">
        <v>507</v>
      </c>
      <c r="B261" s="18" t="s">
        <v>508</v>
      </c>
      <c r="C261" s="14" t="s">
        <v>15</v>
      </c>
      <c r="D261" s="3" t="s">
        <v>509</v>
      </c>
      <c r="E261" s="3"/>
      <c r="F261" s="3" t="s">
        <v>19</v>
      </c>
      <c r="H261" s="22">
        <v>43479</v>
      </c>
      <c r="I261" s="18" t="s">
        <v>510</v>
      </c>
      <c r="J261" s="8">
        <v>65987.460000000006</v>
      </c>
      <c r="K261" s="49">
        <v>65987.460000000006</v>
      </c>
      <c r="L261" s="49">
        <v>64322.41</v>
      </c>
      <c r="N261" s="28" t="e">
        <f>IF(A261&lt;&gt;0,INDEX(#REF!,MATCH(A261,#REF!,0),10),0)</f>
        <v>#REF!</v>
      </c>
      <c r="O261" s="30" t="e">
        <f>IF(A261&lt;&gt;0,INDEX(#REF!,MATCH(A261,#REF!,0),10),0)</f>
        <v>#REF!</v>
      </c>
      <c r="P261" s="28" t="e">
        <f>IF(A261&lt;&gt;0,INDEX(#REF!,MATCH(A261,#REF!,0),8),0)</f>
        <v>#REF!</v>
      </c>
    </row>
    <row r="262" spans="1:16" s="16" customFormat="1">
      <c r="C262" s="14" t="s">
        <v>15</v>
      </c>
      <c r="D262" s="3" t="s">
        <v>511</v>
      </c>
      <c r="E262" s="3"/>
      <c r="F262" s="3" t="s">
        <v>17</v>
      </c>
      <c r="H262" s="22">
        <v>43497</v>
      </c>
      <c r="I262" s="18" t="s">
        <v>512</v>
      </c>
      <c r="J262" s="8">
        <v>740379.35</v>
      </c>
      <c r="K262" s="49">
        <v>740379.35</v>
      </c>
      <c r="L262" s="49">
        <v>594920.61</v>
      </c>
      <c r="N262" s="28">
        <f>IF(A262&lt;&gt;0,INDEX(#REF!,MATCH(A262,#REF!,0),10),0)</f>
        <v>0</v>
      </c>
      <c r="O262" s="30">
        <f>IF(A262&lt;&gt;0,INDEX(#REF!,MATCH(A262,#REF!,0),10),0)</f>
        <v>0</v>
      </c>
      <c r="P262" s="28">
        <f>IF(A262&lt;&gt;0,INDEX(#REF!,MATCH(A262,#REF!,0),8),0)</f>
        <v>0</v>
      </c>
    </row>
    <row r="263" spans="1:16" s="16" customFormat="1" ht="24.75" customHeight="1">
      <c r="E263" s="15" t="s">
        <v>759</v>
      </c>
      <c r="F263" s="15"/>
      <c r="G263" s="15"/>
      <c r="H263" s="23"/>
      <c r="I263" s="15"/>
      <c r="J263" s="9">
        <f>SUBTOTAL(9,J261:J262)</f>
        <v>806366.80999999994</v>
      </c>
      <c r="K263" s="51">
        <f>SUBTOTAL(9,K261:K262)</f>
        <v>806366.80999999994</v>
      </c>
      <c r="L263" s="51">
        <f>SUBTOTAL(9,L261:L262)</f>
        <v>659243.02</v>
      </c>
      <c r="N263" s="28">
        <f>IF(A263&lt;&gt;0,INDEX(#REF!,MATCH(A263,#REF!,0),10),0)</f>
        <v>0</v>
      </c>
      <c r="O263" s="30">
        <f>IF(A263&lt;&gt;0,INDEX(#REF!,MATCH(A263,#REF!,0),10),0)</f>
        <v>0</v>
      </c>
      <c r="P263" s="28">
        <f>IF(A263&lt;&gt;0,INDEX(#REF!,MATCH(A263,#REF!,0),8),0)</f>
        <v>0</v>
      </c>
    </row>
    <row r="264" spans="1:16" s="16" customFormat="1">
      <c r="A264" s="14" t="s">
        <v>513</v>
      </c>
      <c r="B264" s="3" t="s">
        <v>514</v>
      </c>
      <c r="C264" s="14" t="s">
        <v>15</v>
      </c>
      <c r="D264" s="3" t="s">
        <v>515</v>
      </c>
      <c r="E264" s="3"/>
      <c r="F264" s="3" t="s">
        <v>17</v>
      </c>
      <c r="H264" s="22">
        <v>43565</v>
      </c>
      <c r="I264" s="18" t="s">
        <v>516</v>
      </c>
      <c r="J264" s="8">
        <v>86231.25</v>
      </c>
      <c r="K264" s="49">
        <v>86231.25</v>
      </c>
      <c r="L264" s="49">
        <v>31386.77</v>
      </c>
      <c r="N264" s="28" t="e">
        <f>IF(A264&lt;&gt;0,INDEX(#REF!,MATCH(A264,#REF!,0),10),0)</f>
        <v>#REF!</v>
      </c>
      <c r="O264" s="30" t="e">
        <f>IF(A264&lt;&gt;0,INDEX(#REF!,MATCH(A264,#REF!,0),10),0)</f>
        <v>#REF!</v>
      </c>
      <c r="P264" s="28" t="e">
        <f>IF(A264&lt;&gt;0,INDEX(#REF!,MATCH(A264,#REF!,0),8),0)</f>
        <v>#REF!</v>
      </c>
    </row>
    <row r="265" spans="1:16" s="16" customFormat="1" ht="24.75" customHeight="1">
      <c r="E265" s="15" t="s">
        <v>760</v>
      </c>
      <c r="F265" s="15"/>
      <c r="G265" s="15"/>
      <c r="H265" s="23"/>
      <c r="I265" s="15"/>
      <c r="J265" s="9">
        <f>SUBTOTAL(9,J264)</f>
        <v>86231.25</v>
      </c>
      <c r="K265" s="51">
        <f>SUBTOTAL(9,K264)</f>
        <v>86231.25</v>
      </c>
      <c r="L265" s="51">
        <f>SUBTOTAL(9,L264)</f>
        <v>31386.77</v>
      </c>
      <c r="N265" s="28">
        <f>IF(A265&lt;&gt;0,INDEX(#REF!,MATCH(A265,#REF!,0),10),0)</f>
        <v>0</v>
      </c>
      <c r="O265" s="30">
        <f>IF(A265&lt;&gt;0,INDEX(#REF!,MATCH(A265,#REF!,0),10),0)</f>
        <v>0</v>
      </c>
      <c r="P265" s="28">
        <f>IF(A265&lt;&gt;0,INDEX(#REF!,MATCH(A265,#REF!,0),8),0)</f>
        <v>0</v>
      </c>
    </row>
    <row r="266" spans="1:16" s="16" customFormat="1">
      <c r="A266" s="14" t="s">
        <v>517</v>
      </c>
      <c r="B266" s="3" t="s">
        <v>518</v>
      </c>
      <c r="C266" s="14" t="s">
        <v>20</v>
      </c>
      <c r="D266" s="3" t="s">
        <v>519</v>
      </c>
      <c r="E266" s="3"/>
      <c r="H266" s="22">
        <v>43489</v>
      </c>
      <c r="I266" s="18" t="s">
        <v>520</v>
      </c>
      <c r="J266" s="8">
        <v>3357.79</v>
      </c>
      <c r="K266" s="49">
        <v>3357.79</v>
      </c>
      <c r="L266" s="49">
        <v>3357.79</v>
      </c>
      <c r="N266" s="28" t="e">
        <f>IF(A266&lt;&gt;0,INDEX(#REF!,MATCH(A266,#REF!,0),10),0)</f>
        <v>#REF!</v>
      </c>
      <c r="O266" s="30" t="e">
        <f>IF(A266&lt;&gt;0,INDEX(#REF!,MATCH(A266,#REF!,0),10),0)</f>
        <v>#REF!</v>
      </c>
      <c r="P266" s="28" t="e">
        <f>IF(A266&lt;&gt;0,INDEX(#REF!,MATCH(A266,#REF!,0),8),0)</f>
        <v>#REF!</v>
      </c>
    </row>
    <row r="267" spans="1:16" s="16" customFormat="1">
      <c r="C267" s="14" t="s">
        <v>20</v>
      </c>
      <c r="D267" s="3" t="s">
        <v>521</v>
      </c>
      <c r="E267" s="3"/>
      <c r="H267" s="22">
        <v>43520</v>
      </c>
      <c r="I267" s="18" t="s">
        <v>522</v>
      </c>
      <c r="J267" s="8">
        <v>3319.4300000000003</v>
      </c>
      <c r="K267" s="49">
        <v>3319.4300000000003</v>
      </c>
      <c r="L267" s="49">
        <v>3319.4300000000003</v>
      </c>
      <c r="N267" s="28">
        <f>IF(A267&lt;&gt;0,INDEX(#REF!,MATCH(A267,#REF!,0),10),0)</f>
        <v>0</v>
      </c>
      <c r="O267" s="30">
        <f>IF(A267&lt;&gt;0,INDEX(#REF!,MATCH(A267,#REF!,0),10),0)</f>
        <v>0</v>
      </c>
      <c r="P267" s="28">
        <f>IF(A267&lt;&gt;0,INDEX(#REF!,MATCH(A267,#REF!,0),8),0)</f>
        <v>0</v>
      </c>
    </row>
    <row r="268" spans="1:16" s="16" customFormat="1">
      <c r="C268" s="14" t="s">
        <v>20</v>
      </c>
      <c r="D268" s="3" t="s">
        <v>523</v>
      </c>
      <c r="E268" s="3"/>
      <c r="H268" s="22">
        <v>43609</v>
      </c>
      <c r="I268" s="18" t="s">
        <v>524</v>
      </c>
      <c r="J268" s="8">
        <v>2433.88</v>
      </c>
      <c r="K268" s="49">
        <v>2433.88</v>
      </c>
      <c r="L268" s="49">
        <v>2433.88</v>
      </c>
      <c r="N268" s="28">
        <f>IF(A268&lt;&gt;0,INDEX(#REF!,MATCH(A268,#REF!,0),10),0)</f>
        <v>0</v>
      </c>
      <c r="O268" s="30">
        <f>IF(A268&lt;&gt;0,INDEX(#REF!,MATCH(A268,#REF!,0),10),0)</f>
        <v>0</v>
      </c>
      <c r="P268" s="28">
        <f>IF(A268&lt;&gt;0,INDEX(#REF!,MATCH(A268,#REF!,0),8),0)</f>
        <v>0</v>
      </c>
    </row>
    <row r="269" spans="1:16" s="16" customFormat="1">
      <c r="C269" s="14" t="s">
        <v>20</v>
      </c>
      <c r="D269" s="3" t="s">
        <v>525</v>
      </c>
      <c r="E269" s="3"/>
      <c r="H269" s="22">
        <v>43617</v>
      </c>
      <c r="I269" s="18" t="s">
        <v>526</v>
      </c>
      <c r="J269" s="8">
        <v>2281.62</v>
      </c>
      <c r="K269" s="49">
        <v>2281.62</v>
      </c>
      <c r="L269" s="49">
        <v>2281.62</v>
      </c>
      <c r="N269" s="28">
        <f>IF(A269&lt;&gt;0,INDEX(#REF!,MATCH(A269,#REF!,0),10),0)</f>
        <v>0</v>
      </c>
      <c r="O269" s="30">
        <f>IF(A269&lt;&gt;0,INDEX(#REF!,MATCH(A269,#REF!,0),10),0)</f>
        <v>0</v>
      </c>
      <c r="P269" s="28">
        <f>IF(A269&lt;&gt;0,INDEX(#REF!,MATCH(A269,#REF!,0),8),0)</f>
        <v>0</v>
      </c>
    </row>
    <row r="270" spans="1:16" s="16" customFormat="1">
      <c r="C270" s="14" t="s">
        <v>20</v>
      </c>
      <c r="D270" s="3" t="s">
        <v>527</v>
      </c>
      <c r="E270" s="3"/>
      <c r="H270" s="22">
        <v>43640</v>
      </c>
      <c r="I270" s="18" t="s">
        <v>528</v>
      </c>
      <c r="J270" s="8">
        <v>2744.31</v>
      </c>
      <c r="K270" s="49">
        <v>2744.31</v>
      </c>
      <c r="L270" s="49">
        <v>2744.31</v>
      </c>
      <c r="N270" s="28">
        <f>IF(A270&lt;&gt;0,INDEX(#REF!,MATCH(A270,#REF!,0),10),0)</f>
        <v>0</v>
      </c>
      <c r="O270" s="30">
        <f>IF(A270&lt;&gt;0,INDEX(#REF!,MATCH(A270,#REF!,0),10),0)</f>
        <v>0</v>
      </c>
      <c r="P270" s="28">
        <f>IF(A270&lt;&gt;0,INDEX(#REF!,MATCH(A270,#REF!,0),8),0)</f>
        <v>0</v>
      </c>
    </row>
    <row r="271" spans="1:16" s="16" customFormat="1">
      <c r="C271" s="14" t="s">
        <v>20</v>
      </c>
      <c r="D271" s="3" t="s">
        <v>529</v>
      </c>
      <c r="E271" s="3"/>
      <c r="H271" s="22">
        <v>43670</v>
      </c>
      <c r="I271" s="18" t="s">
        <v>530</v>
      </c>
      <c r="J271" s="8">
        <v>3108.61</v>
      </c>
      <c r="K271" s="49">
        <v>3108.61</v>
      </c>
      <c r="L271" s="49">
        <v>3108.61</v>
      </c>
      <c r="N271" s="28">
        <f>IF(A271&lt;&gt;0,INDEX(#REF!,MATCH(A271,#REF!,0),10),0)</f>
        <v>0</v>
      </c>
      <c r="O271" s="30">
        <f>IF(A271&lt;&gt;0,INDEX(#REF!,MATCH(A271,#REF!,0),10),0)</f>
        <v>0</v>
      </c>
      <c r="P271" s="28">
        <f>IF(A271&lt;&gt;0,INDEX(#REF!,MATCH(A271,#REF!,0),8),0)</f>
        <v>0</v>
      </c>
    </row>
    <row r="272" spans="1:16" s="16" customFormat="1">
      <c r="C272" s="14" t="s">
        <v>20</v>
      </c>
      <c r="D272" s="3" t="s">
        <v>531</v>
      </c>
      <c r="E272" s="3"/>
      <c r="H272" s="22">
        <v>43701</v>
      </c>
      <c r="I272" s="18" t="s">
        <v>532</v>
      </c>
      <c r="J272" s="8">
        <v>3112.63</v>
      </c>
      <c r="K272" s="49">
        <v>3112.63</v>
      </c>
      <c r="L272" s="49">
        <v>3112.63</v>
      </c>
      <c r="N272" s="28">
        <f>IF(A272&lt;&gt;0,INDEX(#REF!,MATCH(A272,#REF!,0),10),0)</f>
        <v>0</v>
      </c>
      <c r="O272" s="30">
        <f>IF(A272&lt;&gt;0,INDEX(#REF!,MATCH(A272,#REF!,0),10),0)</f>
        <v>0</v>
      </c>
      <c r="P272" s="28">
        <f>IF(A272&lt;&gt;0,INDEX(#REF!,MATCH(A272,#REF!,0),8),0)</f>
        <v>0</v>
      </c>
    </row>
    <row r="273" spans="1:16" s="16" customFormat="1">
      <c r="C273" s="14" t="s">
        <v>20</v>
      </c>
      <c r="D273" s="3" t="s">
        <v>533</v>
      </c>
      <c r="E273" s="3"/>
      <c r="H273" s="22">
        <v>43732</v>
      </c>
      <c r="I273" s="18" t="s">
        <v>534</v>
      </c>
      <c r="J273" s="8">
        <v>2632.89</v>
      </c>
      <c r="K273" s="49">
        <v>2632.89</v>
      </c>
      <c r="L273" s="49">
        <v>2632.89</v>
      </c>
      <c r="N273" s="28">
        <f>IF(A273&lt;&gt;0,INDEX(#REF!,MATCH(A273,#REF!,0),10),0)</f>
        <v>0</v>
      </c>
      <c r="O273" s="30">
        <f>IF(A273&lt;&gt;0,INDEX(#REF!,MATCH(A273,#REF!,0),10),0)</f>
        <v>0</v>
      </c>
      <c r="P273" s="28">
        <f>IF(A273&lt;&gt;0,INDEX(#REF!,MATCH(A273,#REF!,0),8),0)</f>
        <v>0</v>
      </c>
    </row>
    <row r="274" spans="1:16" s="16" customFormat="1">
      <c r="C274" s="14" t="s">
        <v>20</v>
      </c>
      <c r="D274" s="3" t="s">
        <v>535</v>
      </c>
      <c r="E274" s="3"/>
      <c r="H274" s="22">
        <v>43762</v>
      </c>
      <c r="I274" s="18" t="s">
        <v>536</v>
      </c>
      <c r="J274" s="8">
        <v>4081.98</v>
      </c>
      <c r="K274" s="49">
        <v>4081.98</v>
      </c>
      <c r="L274" s="49">
        <v>4081.98</v>
      </c>
      <c r="N274" s="28">
        <f>IF(A274&lt;&gt;0,INDEX(#REF!,MATCH(A274,#REF!,0),10),0)</f>
        <v>0</v>
      </c>
      <c r="O274" s="30">
        <f>IF(A274&lt;&gt;0,INDEX(#REF!,MATCH(A274,#REF!,0),10),0)</f>
        <v>0</v>
      </c>
      <c r="P274" s="28">
        <f>IF(A274&lt;&gt;0,INDEX(#REF!,MATCH(A274,#REF!,0),8),0)</f>
        <v>0</v>
      </c>
    </row>
    <row r="275" spans="1:16" s="16" customFormat="1">
      <c r="C275" s="14" t="s">
        <v>20</v>
      </c>
      <c r="D275" s="3" t="s">
        <v>537</v>
      </c>
      <c r="E275" s="3"/>
      <c r="H275" s="22">
        <v>43793</v>
      </c>
      <c r="I275" s="18" t="s">
        <v>538</v>
      </c>
      <c r="J275" s="8">
        <v>2441.71</v>
      </c>
      <c r="K275" s="49">
        <v>2441.71</v>
      </c>
      <c r="L275" s="49">
        <v>2441.71</v>
      </c>
      <c r="N275" s="28">
        <f>IF(A275&lt;&gt;0,INDEX(#REF!,MATCH(A275,#REF!,0),10),0)</f>
        <v>0</v>
      </c>
      <c r="O275" s="30">
        <f>IF(A275&lt;&gt;0,INDEX(#REF!,MATCH(A275,#REF!,0),10),0)</f>
        <v>0</v>
      </c>
      <c r="P275" s="28">
        <f>IF(A275&lt;&gt;0,INDEX(#REF!,MATCH(A275,#REF!,0),8),0)</f>
        <v>0</v>
      </c>
    </row>
    <row r="276" spans="1:16" s="16" customFormat="1" ht="24.75" customHeight="1">
      <c r="E276" s="15" t="s">
        <v>761</v>
      </c>
      <c r="F276" s="15"/>
      <c r="G276" s="15"/>
      <c r="H276" s="23"/>
      <c r="I276" s="15"/>
      <c r="J276" s="9">
        <f>SUBTOTAL(9,J266:J275)</f>
        <v>29514.85</v>
      </c>
      <c r="K276" s="51">
        <f>SUBTOTAL(9,K266:K275)</f>
        <v>29514.85</v>
      </c>
      <c r="L276" s="51">
        <f>SUBTOTAL(9,L266:L275)</f>
        <v>29514.85</v>
      </c>
      <c r="N276" s="28">
        <f>IF(A276&lt;&gt;0,INDEX(#REF!,MATCH(A276,#REF!,0),10),0)</f>
        <v>0</v>
      </c>
      <c r="O276" s="30">
        <f>IF(A276&lt;&gt;0,INDEX(#REF!,MATCH(A276,#REF!,0),10),0)</f>
        <v>0</v>
      </c>
      <c r="P276" s="28">
        <f>IF(A276&lt;&gt;0,INDEX(#REF!,MATCH(A276,#REF!,0),8),0)</f>
        <v>0</v>
      </c>
    </row>
    <row r="277" spans="1:16" s="16" customFormat="1">
      <c r="A277" s="14" t="s">
        <v>539</v>
      </c>
      <c r="B277" s="3" t="s">
        <v>540</v>
      </c>
      <c r="C277" s="14" t="s">
        <v>15</v>
      </c>
      <c r="D277" s="3" t="s">
        <v>541</v>
      </c>
      <c r="E277" s="3"/>
      <c r="F277" s="3" t="s">
        <v>19</v>
      </c>
      <c r="H277" s="22">
        <v>43472</v>
      </c>
      <c r="I277" s="18" t="s">
        <v>542</v>
      </c>
      <c r="J277" s="8">
        <v>13797</v>
      </c>
      <c r="K277" s="49">
        <v>13797</v>
      </c>
      <c r="L277" s="49">
        <v>13797</v>
      </c>
      <c r="N277" s="28" t="e">
        <f>IF(A277&lt;&gt;0,INDEX(#REF!,MATCH(A277,#REF!,0),10),0)</f>
        <v>#REF!</v>
      </c>
      <c r="O277" s="30" t="e">
        <f>IF(A277&lt;&gt;0,INDEX(#REF!,MATCH(A277,#REF!,0),10),0)</f>
        <v>#REF!</v>
      </c>
      <c r="P277" s="28" t="e">
        <f>IF(A277&lt;&gt;0,INDEX(#REF!,MATCH(A277,#REF!,0),8),0)</f>
        <v>#REF!</v>
      </c>
    </row>
    <row r="278" spans="1:16" s="16" customFormat="1">
      <c r="C278" s="14" t="s">
        <v>15</v>
      </c>
      <c r="D278" s="3" t="s">
        <v>543</v>
      </c>
      <c r="E278" s="3"/>
      <c r="F278" s="3" t="s">
        <v>17</v>
      </c>
      <c r="H278" s="22">
        <v>43659</v>
      </c>
      <c r="I278" s="3" t="s">
        <v>544</v>
      </c>
      <c r="J278" s="8">
        <v>19919.350000000002</v>
      </c>
      <c r="K278" s="49">
        <v>19919.350000000002</v>
      </c>
      <c r="L278" s="49">
        <v>12702.48</v>
      </c>
      <c r="N278" s="28">
        <f>IF(A278&lt;&gt;0,INDEX(#REF!,MATCH(A278,#REF!,0),10),0)</f>
        <v>0</v>
      </c>
      <c r="O278" s="30">
        <f>IF(A278&lt;&gt;0,INDEX(#REF!,MATCH(A278,#REF!,0),10),0)</f>
        <v>0</v>
      </c>
      <c r="P278" s="28">
        <f>IF(A278&lt;&gt;0,INDEX(#REF!,MATCH(A278,#REF!,0),8),0)</f>
        <v>0</v>
      </c>
    </row>
    <row r="279" spans="1:16" s="16" customFormat="1" ht="24.75" customHeight="1">
      <c r="E279" s="15" t="s">
        <v>762</v>
      </c>
      <c r="F279" s="15"/>
      <c r="G279" s="15"/>
      <c r="H279" s="23"/>
      <c r="I279" s="15"/>
      <c r="J279" s="9">
        <f>SUBTOTAL(9,J277:J278)</f>
        <v>33716.350000000006</v>
      </c>
      <c r="K279" s="51">
        <f>SUBTOTAL(9,K277:K278)</f>
        <v>33716.350000000006</v>
      </c>
      <c r="L279" s="51">
        <f>SUBTOTAL(9,L277:L278)</f>
        <v>26499.48</v>
      </c>
      <c r="N279" s="28">
        <f>IF(A279&lt;&gt;0,INDEX(#REF!,MATCH(A279,#REF!,0),10),0)</f>
        <v>0</v>
      </c>
      <c r="O279" s="30">
        <f>IF(A279&lt;&gt;0,INDEX(#REF!,MATCH(A279,#REF!,0),10),0)</f>
        <v>0</v>
      </c>
      <c r="P279" s="28">
        <f>IF(A279&lt;&gt;0,INDEX(#REF!,MATCH(A279,#REF!,0),8),0)</f>
        <v>0</v>
      </c>
    </row>
    <row r="280" spans="1:16" s="16" customFormat="1">
      <c r="A280" s="14" t="s">
        <v>545</v>
      </c>
      <c r="B280" s="3" t="s">
        <v>546</v>
      </c>
      <c r="C280" s="14" t="s">
        <v>15</v>
      </c>
      <c r="D280" s="3" t="s">
        <v>547</v>
      </c>
      <c r="E280" s="3"/>
      <c r="F280" s="3" t="s">
        <v>19</v>
      </c>
      <c r="H280" s="22">
        <v>43735</v>
      </c>
      <c r="I280" s="3" t="s">
        <v>548</v>
      </c>
      <c r="J280" s="8">
        <v>7128.45</v>
      </c>
      <c r="K280" s="49">
        <v>7128.45</v>
      </c>
      <c r="L280" s="49">
        <v>7128.45</v>
      </c>
      <c r="N280" s="28" t="e">
        <f>IF(A280&lt;&gt;0,INDEX(#REF!,MATCH(A280,#REF!,0),10),0)</f>
        <v>#REF!</v>
      </c>
      <c r="O280" s="30" t="e">
        <f>IF(A280&lt;&gt;0,INDEX(#REF!,MATCH(A280,#REF!,0),10),0)</f>
        <v>#REF!</v>
      </c>
      <c r="P280" s="28" t="e">
        <f>IF(A280&lt;&gt;0,INDEX(#REF!,MATCH(A280,#REF!,0),8),0)</f>
        <v>#REF!</v>
      </c>
    </row>
    <row r="281" spans="1:16" s="16" customFormat="1">
      <c r="C281" s="14" t="s">
        <v>15</v>
      </c>
      <c r="D281" s="3" t="s">
        <v>549</v>
      </c>
      <c r="E281" s="3"/>
      <c r="F281" s="3" t="s">
        <v>19</v>
      </c>
      <c r="H281" s="22">
        <v>43741</v>
      </c>
      <c r="I281" s="3" t="s">
        <v>550</v>
      </c>
      <c r="J281" s="8">
        <v>19315.8</v>
      </c>
      <c r="K281" s="49">
        <v>19315.8</v>
      </c>
      <c r="L281" s="49">
        <v>19315.8</v>
      </c>
      <c r="N281" s="28">
        <f>IF(A281&lt;&gt;0,INDEX(#REF!,MATCH(A281,#REF!,0),10),0)</f>
        <v>0</v>
      </c>
      <c r="O281" s="30">
        <f>IF(A281&lt;&gt;0,INDEX(#REF!,MATCH(A281,#REF!,0),10),0)</f>
        <v>0</v>
      </c>
      <c r="P281" s="28">
        <f>IF(A281&lt;&gt;0,INDEX(#REF!,MATCH(A281,#REF!,0),8),0)</f>
        <v>0</v>
      </c>
    </row>
    <row r="282" spans="1:16" s="16" customFormat="1" ht="24.75" customHeight="1">
      <c r="E282" s="15" t="s">
        <v>763</v>
      </c>
      <c r="F282" s="15"/>
      <c r="G282" s="15"/>
      <c r="H282" s="23"/>
      <c r="I282" s="15"/>
      <c r="J282" s="9">
        <f>SUBTOTAL(9,J280:J281)</f>
        <v>26444.25</v>
      </c>
      <c r="K282" s="51">
        <f>SUBTOTAL(9,K280:K281)</f>
        <v>26444.25</v>
      </c>
      <c r="L282" s="51">
        <f>SUBTOTAL(9,L280:L281)</f>
        <v>26444.25</v>
      </c>
      <c r="N282" s="28">
        <f>IF(A282&lt;&gt;0,INDEX(#REF!,MATCH(A282,#REF!,0),10),0)</f>
        <v>0</v>
      </c>
      <c r="O282" s="30">
        <f>IF(A282&lt;&gt;0,INDEX(#REF!,MATCH(A282,#REF!,0),10),0)</f>
        <v>0</v>
      </c>
      <c r="P282" s="28">
        <f>IF(A282&lt;&gt;0,INDEX(#REF!,MATCH(A282,#REF!,0),8),0)</f>
        <v>0</v>
      </c>
    </row>
    <row r="283" spans="1:16" s="16" customFormat="1">
      <c r="A283" s="14" t="s">
        <v>551</v>
      </c>
      <c r="B283" s="3" t="s">
        <v>552</v>
      </c>
      <c r="C283" s="14" t="s">
        <v>15</v>
      </c>
      <c r="D283" s="3" t="s">
        <v>553</v>
      </c>
      <c r="E283" s="3"/>
      <c r="F283" s="3" t="s">
        <v>19</v>
      </c>
      <c r="H283" s="22">
        <v>43510</v>
      </c>
      <c r="I283" s="18" t="s">
        <v>554</v>
      </c>
      <c r="J283" s="8">
        <v>34255.65</v>
      </c>
      <c r="K283" s="49">
        <v>34255.65</v>
      </c>
      <c r="L283" s="49">
        <v>34255.65</v>
      </c>
      <c r="N283" s="28" t="e">
        <f>IF(A283&lt;&gt;0,INDEX(#REF!,MATCH(A283,#REF!,0),10),0)</f>
        <v>#REF!</v>
      </c>
      <c r="O283" s="30" t="e">
        <f>IF(A283&lt;&gt;0,INDEX(#REF!,MATCH(A283,#REF!,0),10),0)</f>
        <v>#REF!</v>
      </c>
      <c r="P283" s="28" t="e">
        <f>IF(A283&lt;&gt;0,INDEX(#REF!,MATCH(A283,#REF!,0),8),0)</f>
        <v>#REF!</v>
      </c>
    </row>
    <row r="284" spans="1:16" s="16" customFormat="1" ht="24.75" customHeight="1">
      <c r="E284" s="15" t="s">
        <v>764</v>
      </c>
      <c r="F284" s="15"/>
      <c r="G284" s="15"/>
      <c r="H284" s="23"/>
      <c r="I284" s="15"/>
      <c r="J284" s="9">
        <f>SUBTOTAL(9,J283)</f>
        <v>34255.65</v>
      </c>
      <c r="K284" s="51">
        <f>SUBTOTAL(9,K283)</f>
        <v>34255.65</v>
      </c>
      <c r="L284" s="51">
        <f>SUBTOTAL(9,L283)</f>
        <v>34255.65</v>
      </c>
      <c r="N284" s="28">
        <f>IF(A284&lt;&gt;0,INDEX(#REF!,MATCH(A284,#REF!,0),10),0)</f>
        <v>0</v>
      </c>
      <c r="O284" s="30">
        <f>IF(A284&lt;&gt;0,INDEX(#REF!,MATCH(A284,#REF!,0),10),0)</f>
        <v>0</v>
      </c>
      <c r="P284" s="28">
        <f>IF(A284&lt;&gt;0,INDEX(#REF!,MATCH(A284,#REF!,0),8),0)</f>
        <v>0</v>
      </c>
    </row>
    <row r="285" spans="1:16" s="16" customFormat="1">
      <c r="A285" s="14" t="s">
        <v>555</v>
      </c>
      <c r="B285" s="18" t="s">
        <v>556</v>
      </c>
      <c r="C285" s="14" t="s">
        <v>15</v>
      </c>
      <c r="D285" s="3" t="s">
        <v>557</v>
      </c>
      <c r="E285" s="3"/>
      <c r="F285" s="3" t="s">
        <v>17</v>
      </c>
      <c r="H285" s="22">
        <v>43472</v>
      </c>
      <c r="I285" s="18" t="s">
        <v>558</v>
      </c>
      <c r="J285" s="8">
        <v>42540.75</v>
      </c>
      <c r="K285" s="49">
        <v>42540.75</v>
      </c>
      <c r="L285" s="49">
        <v>40793.53</v>
      </c>
      <c r="N285" s="28" t="e">
        <f>IF(A285&lt;&gt;0,INDEX(#REF!,MATCH(A285,#REF!,0),10),0)</f>
        <v>#REF!</v>
      </c>
      <c r="O285" s="30" t="e">
        <f>IF(A285&lt;&gt;0,INDEX(#REF!,MATCH(A285,#REF!,0),10),0)</f>
        <v>#REF!</v>
      </c>
      <c r="P285" s="28" t="e">
        <f>IF(A285&lt;&gt;0,INDEX(#REF!,MATCH(A285,#REF!,0),8),0)</f>
        <v>#REF!</v>
      </c>
    </row>
    <row r="286" spans="1:16" s="16" customFormat="1" ht="24.75" customHeight="1">
      <c r="E286" s="15" t="s">
        <v>765</v>
      </c>
      <c r="F286" s="15"/>
      <c r="G286" s="15"/>
      <c r="H286" s="23"/>
      <c r="I286" s="15"/>
      <c r="J286" s="9">
        <f>SUBTOTAL(9,J285)</f>
        <v>42540.75</v>
      </c>
      <c r="K286" s="51">
        <f>SUBTOTAL(9,K285)</f>
        <v>42540.75</v>
      </c>
      <c r="L286" s="51">
        <f>SUBTOTAL(9,L285)</f>
        <v>40793.53</v>
      </c>
      <c r="N286" s="28">
        <f>IF(A286&lt;&gt;0,INDEX(#REF!,MATCH(A286,#REF!,0),10),0)</f>
        <v>0</v>
      </c>
      <c r="O286" s="30">
        <f>IF(A286&lt;&gt;0,INDEX(#REF!,MATCH(A286,#REF!,0),10),0)</f>
        <v>0</v>
      </c>
      <c r="P286" s="28">
        <f>IF(A286&lt;&gt;0,INDEX(#REF!,MATCH(A286,#REF!,0),8),0)</f>
        <v>0</v>
      </c>
    </row>
    <row r="287" spans="1:16" s="16" customFormat="1">
      <c r="A287" s="14" t="s">
        <v>559</v>
      </c>
      <c r="B287" s="3" t="s">
        <v>560</v>
      </c>
      <c r="C287" s="14" t="s">
        <v>15</v>
      </c>
      <c r="D287" s="3" t="s">
        <v>561</v>
      </c>
      <c r="E287" s="3"/>
      <c r="F287" s="3" t="s">
        <v>17</v>
      </c>
      <c r="H287" s="22">
        <v>43472</v>
      </c>
      <c r="I287" s="18" t="s">
        <v>562</v>
      </c>
      <c r="J287" s="8">
        <v>2840767.63</v>
      </c>
      <c r="K287" s="49">
        <v>2840767.63</v>
      </c>
      <c r="L287" s="49">
        <v>1214666.2</v>
      </c>
      <c r="N287" s="28" t="e">
        <f>IF(A287&lt;&gt;0,INDEX(#REF!,MATCH(A287,#REF!,0),10),0)</f>
        <v>#REF!</v>
      </c>
      <c r="O287" s="30" t="e">
        <f>IF(A287&lt;&gt;0,INDEX(#REF!,MATCH(A287,#REF!,0),10),0)</f>
        <v>#REF!</v>
      </c>
      <c r="P287" s="28" t="e">
        <f>IF(A287&lt;&gt;0,INDEX(#REF!,MATCH(A287,#REF!,0),8),0)</f>
        <v>#REF!</v>
      </c>
    </row>
    <row r="288" spans="1:16" s="16" customFormat="1">
      <c r="C288" s="14" t="s">
        <v>15</v>
      </c>
      <c r="D288" s="3" t="s">
        <v>563</v>
      </c>
      <c r="E288" s="3"/>
      <c r="F288" s="3" t="s">
        <v>17</v>
      </c>
      <c r="H288" s="22">
        <v>43472</v>
      </c>
      <c r="I288" s="18" t="s">
        <v>564</v>
      </c>
      <c r="J288" s="8">
        <v>832611.01</v>
      </c>
      <c r="K288" s="49">
        <v>832611.01</v>
      </c>
      <c r="L288" s="49">
        <v>795678.71999999997</v>
      </c>
      <c r="N288" s="28">
        <f>IF(A288&lt;&gt;0,INDEX(#REF!,MATCH(A288,#REF!,0),10),0)</f>
        <v>0</v>
      </c>
      <c r="O288" s="30">
        <f>IF(A288&lt;&gt;0,INDEX(#REF!,MATCH(A288,#REF!,0),10),0)</f>
        <v>0</v>
      </c>
      <c r="P288" s="28">
        <f>IF(A288&lt;&gt;0,INDEX(#REF!,MATCH(A288,#REF!,0),8),0)</f>
        <v>0</v>
      </c>
    </row>
    <row r="289" spans="1:16" s="16" customFormat="1">
      <c r="C289" s="14" t="s">
        <v>15</v>
      </c>
      <c r="D289" s="3" t="s">
        <v>565</v>
      </c>
      <c r="E289" s="3"/>
      <c r="F289" s="3" t="s">
        <v>17</v>
      </c>
      <c r="H289" s="22">
        <v>43487</v>
      </c>
      <c r="I289" s="18" t="s">
        <v>566</v>
      </c>
      <c r="J289" s="8">
        <v>5691.26</v>
      </c>
      <c r="K289" s="49">
        <v>5691.26</v>
      </c>
      <c r="L289" s="49">
        <v>0</v>
      </c>
      <c r="N289" s="28">
        <f>IF(A289&lt;&gt;0,INDEX(#REF!,MATCH(A289,#REF!,0),10),0)</f>
        <v>0</v>
      </c>
      <c r="O289" s="30">
        <f>IF(A289&lt;&gt;0,INDEX(#REF!,MATCH(A289,#REF!,0),10),0)</f>
        <v>0</v>
      </c>
      <c r="P289" s="28">
        <f>IF(A289&lt;&gt;0,INDEX(#REF!,MATCH(A289,#REF!,0),8),0)</f>
        <v>0</v>
      </c>
    </row>
    <row r="290" spans="1:16" s="16" customFormat="1">
      <c r="C290" s="14" t="s">
        <v>15</v>
      </c>
      <c r="D290" s="3" t="s">
        <v>567</v>
      </c>
      <c r="E290" s="3"/>
      <c r="F290" s="3" t="s">
        <v>19</v>
      </c>
      <c r="H290" s="22">
        <v>43746</v>
      </c>
      <c r="I290" s="18" t="s">
        <v>568</v>
      </c>
      <c r="J290" s="8">
        <v>5743.09</v>
      </c>
      <c r="K290" s="49">
        <v>5743.09</v>
      </c>
      <c r="L290" s="49">
        <v>5743.09</v>
      </c>
      <c r="N290" s="28">
        <f>IF(A290&lt;&gt;0,INDEX(#REF!,MATCH(A290,#REF!,0),10),0)</f>
        <v>0</v>
      </c>
      <c r="O290" s="30">
        <f>IF(A290&lt;&gt;0,INDEX(#REF!,MATCH(A290,#REF!,0),10),0)</f>
        <v>0</v>
      </c>
      <c r="P290" s="28">
        <f>IF(A290&lt;&gt;0,INDEX(#REF!,MATCH(A290,#REF!,0),8),0)</f>
        <v>0</v>
      </c>
    </row>
    <row r="291" spans="1:16" s="16" customFormat="1" ht="24.75" customHeight="1">
      <c r="E291" s="15" t="s">
        <v>766</v>
      </c>
      <c r="F291" s="15"/>
      <c r="G291" s="15"/>
      <c r="H291" s="23"/>
      <c r="I291" s="15"/>
      <c r="J291" s="9">
        <f>SUBTOTAL(9,J287:J290)</f>
        <v>3684812.9899999993</v>
      </c>
      <c r="K291" s="51">
        <f>SUBTOTAL(9,K287:K290)</f>
        <v>3684812.9899999993</v>
      </c>
      <c r="L291" s="51">
        <f>SUBTOTAL(9,L287:L290)</f>
        <v>2016088.01</v>
      </c>
      <c r="N291" s="28">
        <f>IF(A291&lt;&gt;0,INDEX(#REF!,MATCH(A291,#REF!,0),10),0)</f>
        <v>0</v>
      </c>
      <c r="O291" s="30">
        <f>IF(A291&lt;&gt;0,INDEX(#REF!,MATCH(A291,#REF!,0),10),0)</f>
        <v>0</v>
      </c>
      <c r="P291" s="28">
        <f>IF(A291&lt;&gt;0,INDEX(#REF!,MATCH(A291,#REF!,0),8),0)</f>
        <v>0</v>
      </c>
    </row>
    <row r="292" spans="1:16" s="16" customFormat="1">
      <c r="A292" s="14" t="s">
        <v>569</v>
      </c>
      <c r="B292" s="3" t="s">
        <v>570</v>
      </c>
      <c r="C292" s="14" t="s">
        <v>15</v>
      </c>
      <c r="D292" s="3" t="s">
        <v>571</v>
      </c>
      <c r="E292" s="3"/>
      <c r="F292" s="3" t="s">
        <v>19</v>
      </c>
      <c r="H292" s="22">
        <v>43515</v>
      </c>
      <c r="I292" s="18" t="s">
        <v>572</v>
      </c>
      <c r="J292" s="8">
        <v>26731.690000000002</v>
      </c>
      <c r="K292" s="49">
        <v>26731.690000000002</v>
      </c>
      <c r="L292" s="49">
        <v>26731.690000000002</v>
      </c>
      <c r="N292" s="28" t="e">
        <f>IF(A292&lt;&gt;0,INDEX(#REF!,MATCH(A292,#REF!,0),10),0)</f>
        <v>#REF!</v>
      </c>
      <c r="O292" s="30" t="e">
        <f>IF(A292&lt;&gt;0,INDEX(#REF!,MATCH(A292,#REF!,0),10),0)</f>
        <v>#REF!</v>
      </c>
      <c r="P292" s="28" t="e">
        <f>IF(A292&lt;&gt;0,INDEX(#REF!,MATCH(A292,#REF!,0),8),0)</f>
        <v>#REF!</v>
      </c>
    </row>
    <row r="293" spans="1:16" s="16" customFormat="1">
      <c r="C293" s="14" t="s">
        <v>15</v>
      </c>
      <c r="D293" s="3" t="s">
        <v>573</v>
      </c>
      <c r="E293" s="3"/>
      <c r="F293" s="3" t="s">
        <v>17</v>
      </c>
      <c r="H293" s="22">
        <v>43528</v>
      </c>
      <c r="I293" s="18" t="s">
        <v>574</v>
      </c>
      <c r="J293" s="8">
        <v>9437.27</v>
      </c>
      <c r="K293" s="49">
        <v>9437.27</v>
      </c>
      <c r="L293" s="49">
        <v>0</v>
      </c>
      <c r="N293" s="28">
        <f>IF(A293&lt;&gt;0,INDEX(#REF!,MATCH(A293,#REF!,0),10),0)</f>
        <v>0</v>
      </c>
      <c r="O293" s="30">
        <f>IF(A293&lt;&gt;0,INDEX(#REF!,MATCH(A293,#REF!,0),10),0)</f>
        <v>0</v>
      </c>
      <c r="P293" s="28">
        <f>IF(A293&lt;&gt;0,INDEX(#REF!,MATCH(A293,#REF!,0),8),0)</f>
        <v>0</v>
      </c>
    </row>
    <row r="294" spans="1:16" s="16" customFormat="1">
      <c r="C294" s="14" t="s">
        <v>15</v>
      </c>
      <c r="D294" s="3" t="s">
        <v>575</v>
      </c>
      <c r="E294" s="3"/>
      <c r="F294" s="3" t="s">
        <v>17</v>
      </c>
      <c r="H294" s="22">
        <v>43629</v>
      </c>
      <c r="I294" s="18" t="s">
        <v>576</v>
      </c>
      <c r="J294" s="8">
        <v>2792.7400000000002</v>
      </c>
      <c r="K294" s="49">
        <v>2792.7400000000002</v>
      </c>
      <c r="L294" s="49">
        <v>698.18000000000006</v>
      </c>
      <c r="N294" s="28">
        <f>IF(A294&lt;&gt;0,INDEX(#REF!,MATCH(A294,#REF!,0),10),0)</f>
        <v>0</v>
      </c>
      <c r="O294" s="30">
        <f>IF(A294&lt;&gt;0,INDEX(#REF!,MATCH(A294,#REF!,0),10),0)</f>
        <v>0</v>
      </c>
      <c r="P294" s="28">
        <f>IF(A294&lt;&gt;0,INDEX(#REF!,MATCH(A294,#REF!,0),8),0)</f>
        <v>0</v>
      </c>
    </row>
    <row r="295" spans="1:16" s="16" customFormat="1" ht="24.75" customHeight="1">
      <c r="E295" s="15" t="s">
        <v>767</v>
      </c>
      <c r="F295" s="15"/>
      <c r="G295" s="15"/>
      <c r="H295" s="23"/>
      <c r="I295" s="15"/>
      <c r="J295" s="9">
        <f>SUBTOTAL(9,J292:J294)</f>
        <v>38961.700000000004</v>
      </c>
      <c r="K295" s="51">
        <f>SUBTOTAL(9,K292:K294)</f>
        <v>38961.700000000004</v>
      </c>
      <c r="L295" s="51">
        <f>SUBTOTAL(9,L292:L294)</f>
        <v>27429.870000000003</v>
      </c>
      <c r="N295" s="28">
        <f>IF(A295&lt;&gt;0,INDEX(#REF!,MATCH(A295,#REF!,0),10),0)</f>
        <v>0</v>
      </c>
      <c r="O295" s="30">
        <f>IF(A295&lt;&gt;0,INDEX(#REF!,MATCH(A295,#REF!,0),10),0)</f>
        <v>0</v>
      </c>
      <c r="P295" s="28">
        <f>IF(A295&lt;&gt;0,INDEX(#REF!,MATCH(A295,#REF!,0),8),0)</f>
        <v>0</v>
      </c>
    </row>
    <row r="296" spans="1:16" s="16" customFormat="1">
      <c r="A296" s="14" t="s">
        <v>577</v>
      </c>
      <c r="B296" s="3" t="s">
        <v>578</v>
      </c>
      <c r="C296" s="14" t="s">
        <v>15</v>
      </c>
      <c r="D296" s="3" t="s">
        <v>579</v>
      </c>
      <c r="E296" s="3"/>
      <c r="F296" s="3" t="s">
        <v>17</v>
      </c>
      <c r="H296" s="22">
        <v>43599</v>
      </c>
      <c r="I296" s="18" t="s">
        <v>580</v>
      </c>
      <c r="J296" s="8">
        <v>1043872.97</v>
      </c>
      <c r="K296" s="49">
        <v>1043872.97</v>
      </c>
      <c r="L296" s="49">
        <v>654814.70000000007</v>
      </c>
      <c r="N296" s="28" t="e">
        <f>IF(A296&lt;&gt;0,INDEX(#REF!,MATCH(A296,#REF!,0),10),0)</f>
        <v>#REF!</v>
      </c>
      <c r="O296" s="30" t="e">
        <f>IF(A296&lt;&gt;0,INDEX(#REF!,MATCH(A296,#REF!,0),10),0)</f>
        <v>#REF!</v>
      </c>
      <c r="P296" s="28" t="e">
        <f>IF(A296&lt;&gt;0,INDEX(#REF!,MATCH(A296,#REF!,0),8),0)</f>
        <v>#REF!</v>
      </c>
    </row>
    <row r="297" spans="1:16" s="16" customFormat="1">
      <c r="C297" s="14" t="s">
        <v>15</v>
      </c>
      <c r="D297" s="3" t="s">
        <v>581</v>
      </c>
      <c r="E297" s="3"/>
      <c r="F297" s="3" t="s">
        <v>19</v>
      </c>
      <c r="H297" s="22">
        <v>43720</v>
      </c>
      <c r="I297" s="18" t="s">
        <v>582</v>
      </c>
      <c r="J297" s="8">
        <v>3202.05</v>
      </c>
      <c r="K297" s="49">
        <v>3202.05</v>
      </c>
      <c r="L297" s="49">
        <v>3202.05</v>
      </c>
      <c r="N297" s="28">
        <f>IF(A297&lt;&gt;0,INDEX(#REF!,MATCH(A297,#REF!,0),10),0)</f>
        <v>0</v>
      </c>
      <c r="O297" s="30">
        <f>IF(A297&lt;&gt;0,INDEX(#REF!,MATCH(A297,#REF!,0),10),0)</f>
        <v>0</v>
      </c>
      <c r="P297" s="28">
        <f>IF(A297&lt;&gt;0,INDEX(#REF!,MATCH(A297,#REF!,0),8),0)</f>
        <v>0</v>
      </c>
    </row>
    <row r="298" spans="1:16" s="16" customFormat="1">
      <c r="C298" s="14" t="s">
        <v>15</v>
      </c>
      <c r="D298" s="3" t="s">
        <v>583</v>
      </c>
      <c r="E298" s="3"/>
      <c r="F298" s="3" t="s">
        <v>17</v>
      </c>
      <c r="H298" s="22">
        <v>43760</v>
      </c>
      <c r="I298" s="3" t="s">
        <v>584</v>
      </c>
      <c r="J298" s="8">
        <v>2747.9</v>
      </c>
      <c r="K298" s="49">
        <v>2747.9</v>
      </c>
      <c r="L298" s="49">
        <v>0</v>
      </c>
      <c r="N298" s="28">
        <f>IF(A298&lt;&gt;0,INDEX(#REF!,MATCH(A298,#REF!,0),10),0)</f>
        <v>0</v>
      </c>
      <c r="O298" s="30">
        <f>IF(A298&lt;&gt;0,INDEX(#REF!,MATCH(A298,#REF!,0),10),0)</f>
        <v>0</v>
      </c>
      <c r="P298" s="28">
        <f>IF(A298&lt;&gt;0,INDEX(#REF!,MATCH(A298,#REF!,0),8),0)</f>
        <v>0</v>
      </c>
    </row>
    <row r="299" spans="1:16" s="16" customFormat="1" ht="24.75" customHeight="1">
      <c r="E299" s="15" t="s">
        <v>768</v>
      </c>
      <c r="F299" s="15"/>
      <c r="G299" s="15"/>
      <c r="H299" s="23"/>
      <c r="I299" s="15"/>
      <c r="J299" s="9">
        <f>SUBTOTAL(9,J296:J298)</f>
        <v>1049822.92</v>
      </c>
      <c r="K299" s="51">
        <f>SUBTOTAL(9,K296:K298)</f>
        <v>1049822.92</v>
      </c>
      <c r="L299" s="51">
        <f>SUBTOTAL(9,L296:L298)</f>
        <v>658016.75000000012</v>
      </c>
      <c r="N299" s="28">
        <f>IF(A299&lt;&gt;0,INDEX(#REF!,MATCH(A299,#REF!,0),10),0)</f>
        <v>0</v>
      </c>
      <c r="O299" s="30">
        <f>IF(A299&lt;&gt;0,INDEX(#REF!,MATCH(A299,#REF!,0),10),0)</f>
        <v>0</v>
      </c>
      <c r="P299" s="28">
        <f>IF(A299&lt;&gt;0,INDEX(#REF!,MATCH(A299,#REF!,0),8),0)</f>
        <v>0</v>
      </c>
    </row>
    <row r="300" spans="1:16" s="16" customFormat="1">
      <c r="A300" s="14" t="s">
        <v>585</v>
      </c>
      <c r="B300" s="3" t="s">
        <v>586</v>
      </c>
      <c r="C300" s="14" t="s">
        <v>20</v>
      </c>
      <c r="D300" s="3" t="s">
        <v>587</v>
      </c>
      <c r="E300" s="3"/>
      <c r="H300" s="22">
        <v>43523</v>
      </c>
      <c r="I300" s="18" t="s">
        <v>588</v>
      </c>
      <c r="J300" s="8">
        <v>10922.630000000001</v>
      </c>
      <c r="K300" s="49">
        <v>10922.630000000001</v>
      </c>
      <c r="L300" s="49">
        <v>10922.630000000001</v>
      </c>
      <c r="N300" s="28" t="e">
        <f>IF(A300&lt;&gt;0,INDEX(#REF!,MATCH(A300,#REF!,0),10),0)</f>
        <v>#REF!</v>
      </c>
      <c r="O300" s="30" t="e">
        <f>IF(A300&lt;&gt;0,INDEX(#REF!,MATCH(A300,#REF!,0),10),0)</f>
        <v>#REF!</v>
      </c>
      <c r="P300" s="28" t="e">
        <f>IF(A300&lt;&gt;0,INDEX(#REF!,MATCH(A300,#REF!,0),8),0)</f>
        <v>#REF!</v>
      </c>
    </row>
    <row r="301" spans="1:16" s="16" customFormat="1">
      <c r="C301" s="14" t="s">
        <v>15</v>
      </c>
      <c r="D301" s="3" t="s">
        <v>589</v>
      </c>
      <c r="E301" s="3"/>
      <c r="F301" s="3" t="s">
        <v>19</v>
      </c>
      <c r="H301" s="22">
        <v>43565</v>
      </c>
      <c r="I301" s="3" t="s">
        <v>590</v>
      </c>
      <c r="J301" s="8">
        <v>15751.58</v>
      </c>
      <c r="K301" s="49">
        <v>15751.58</v>
      </c>
      <c r="L301" s="49">
        <v>15751.58</v>
      </c>
      <c r="N301" s="28">
        <f>IF(A301&lt;&gt;0,INDEX(#REF!,MATCH(A301,#REF!,0),10),0)</f>
        <v>0</v>
      </c>
      <c r="O301" s="30">
        <f>IF(A301&lt;&gt;0,INDEX(#REF!,MATCH(A301,#REF!,0),10),0)</f>
        <v>0</v>
      </c>
      <c r="P301" s="28">
        <f>IF(A301&lt;&gt;0,INDEX(#REF!,MATCH(A301,#REF!,0),8),0)</f>
        <v>0</v>
      </c>
    </row>
    <row r="302" spans="1:16" s="16" customFormat="1" ht="24.75" customHeight="1">
      <c r="E302" s="15" t="s">
        <v>769</v>
      </c>
      <c r="F302" s="15"/>
      <c r="G302" s="15"/>
      <c r="H302" s="23"/>
      <c r="I302" s="15"/>
      <c r="J302" s="9">
        <f>SUBTOTAL(9,J300:J301)</f>
        <v>26674.21</v>
      </c>
      <c r="K302" s="51">
        <f>SUBTOTAL(9,K300:K301)</f>
        <v>26674.21</v>
      </c>
      <c r="L302" s="51">
        <f>SUBTOTAL(9,L300:L301)</f>
        <v>26674.21</v>
      </c>
      <c r="N302" s="28">
        <f>IF(A302&lt;&gt;0,INDEX(#REF!,MATCH(A302,#REF!,0),10),0)</f>
        <v>0</v>
      </c>
      <c r="O302" s="30">
        <f>IF(A302&lt;&gt;0,INDEX(#REF!,MATCH(A302,#REF!,0),10),0)</f>
        <v>0</v>
      </c>
      <c r="P302" s="28">
        <f>IF(A302&lt;&gt;0,INDEX(#REF!,MATCH(A302,#REF!,0),8),0)</f>
        <v>0</v>
      </c>
    </row>
    <row r="303" spans="1:16" s="16" customFormat="1">
      <c r="A303" s="14" t="s">
        <v>591</v>
      </c>
      <c r="B303" s="3" t="s">
        <v>592</v>
      </c>
      <c r="C303" s="14" t="s">
        <v>15</v>
      </c>
      <c r="D303" s="3" t="s">
        <v>593</v>
      </c>
      <c r="E303" s="3"/>
      <c r="F303" s="3" t="s">
        <v>19</v>
      </c>
      <c r="H303" s="22">
        <v>43472</v>
      </c>
      <c r="I303" s="18" t="s">
        <v>594</v>
      </c>
      <c r="J303" s="8">
        <v>8670.380000000001</v>
      </c>
      <c r="K303" s="49">
        <v>8670.380000000001</v>
      </c>
      <c r="L303" s="49">
        <v>8670.36</v>
      </c>
      <c r="N303" s="28" t="e">
        <f>IF(A303&lt;&gt;0,INDEX(#REF!,MATCH(A303,#REF!,0),10),0)</f>
        <v>#REF!</v>
      </c>
      <c r="O303" s="30" t="e">
        <f>IF(A303&lt;&gt;0,INDEX(#REF!,MATCH(A303,#REF!,0),10),0)</f>
        <v>#REF!</v>
      </c>
      <c r="P303" s="28" t="e">
        <f>IF(A303&lt;&gt;0,INDEX(#REF!,MATCH(A303,#REF!,0),8),0)</f>
        <v>#REF!</v>
      </c>
    </row>
    <row r="304" spans="1:16" s="16" customFormat="1">
      <c r="C304" s="14" t="s">
        <v>15</v>
      </c>
      <c r="D304" s="3" t="s">
        <v>595</v>
      </c>
      <c r="E304" s="3"/>
      <c r="F304" s="3" t="s">
        <v>19</v>
      </c>
      <c r="H304" s="22">
        <v>43472</v>
      </c>
      <c r="I304" s="18" t="s">
        <v>829</v>
      </c>
      <c r="J304" s="8">
        <v>3253.33</v>
      </c>
      <c r="K304" s="49">
        <v>3253.33</v>
      </c>
      <c r="L304" s="49">
        <v>3253.32</v>
      </c>
      <c r="N304" s="28">
        <f>IF(A304&lt;&gt;0,INDEX(#REF!,MATCH(A304,#REF!,0),10),0)</f>
        <v>0</v>
      </c>
      <c r="O304" s="30">
        <f>IF(A304&lt;&gt;0,INDEX(#REF!,MATCH(A304,#REF!,0),10),0)</f>
        <v>0</v>
      </c>
      <c r="P304" s="28">
        <f>IF(A304&lt;&gt;0,INDEX(#REF!,MATCH(A304,#REF!,0),8),0)</f>
        <v>0</v>
      </c>
    </row>
    <row r="305" spans="1:16" s="16" customFormat="1">
      <c r="C305" s="14" t="s">
        <v>15</v>
      </c>
      <c r="D305" s="3" t="s">
        <v>596</v>
      </c>
      <c r="E305" s="3"/>
      <c r="F305" s="3" t="s">
        <v>19</v>
      </c>
      <c r="H305" s="22">
        <v>43746</v>
      </c>
      <c r="I305" s="18" t="s">
        <v>597</v>
      </c>
      <c r="J305" s="8">
        <v>6091.1500000000005</v>
      </c>
      <c r="K305" s="49">
        <v>6091.1500000000005</v>
      </c>
      <c r="L305" s="49">
        <v>6091.1500000000005</v>
      </c>
      <c r="N305" s="28">
        <f>IF(A305&lt;&gt;0,INDEX(#REF!,MATCH(A305,#REF!,0),10),0)</f>
        <v>0</v>
      </c>
      <c r="O305" s="30">
        <f>IF(A305&lt;&gt;0,INDEX(#REF!,MATCH(A305,#REF!,0),10),0)</f>
        <v>0</v>
      </c>
      <c r="P305" s="28">
        <f>IF(A305&lt;&gt;0,INDEX(#REF!,MATCH(A305,#REF!,0),8),0)</f>
        <v>0</v>
      </c>
    </row>
    <row r="306" spans="1:16" s="16" customFormat="1">
      <c r="C306" s="14" t="s">
        <v>15</v>
      </c>
      <c r="D306" s="3" t="s">
        <v>598</v>
      </c>
      <c r="E306" s="3"/>
      <c r="F306" s="3" t="s">
        <v>17</v>
      </c>
      <c r="H306" s="22">
        <v>43789</v>
      </c>
      <c r="I306" s="3" t="s">
        <v>599</v>
      </c>
      <c r="J306" s="8">
        <v>16901.330000000002</v>
      </c>
      <c r="K306" s="49">
        <v>16901.330000000002</v>
      </c>
      <c r="L306" s="49">
        <v>0</v>
      </c>
      <c r="N306" s="28">
        <f>IF(A306&lt;&gt;0,INDEX(#REF!,MATCH(A306,#REF!,0),10),0)</f>
        <v>0</v>
      </c>
      <c r="O306" s="30">
        <f>IF(A306&lt;&gt;0,INDEX(#REF!,MATCH(A306,#REF!,0),10),0)</f>
        <v>0</v>
      </c>
      <c r="P306" s="28">
        <f>IF(A306&lt;&gt;0,INDEX(#REF!,MATCH(A306,#REF!,0),8),0)</f>
        <v>0</v>
      </c>
    </row>
    <row r="307" spans="1:16" s="16" customFormat="1" ht="24.75" customHeight="1">
      <c r="E307" s="15" t="s">
        <v>770</v>
      </c>
      <c r="F307" s="15"/>
      <c r="G307" s="15"/>
      <c r="H307" s="23"/>
      <c r="I307" s="15"/>
      <c r="J307" s="9">
        <f>SUBTOTAL(9,J303:J306)</f>
        <v>34916.19</v>
      </c>
      <c r="K307" s="51">
        <f>SUBTOTAL(9,K303:K306)</f>
        <v>34916.19</v>
      </c>
      <c r="L307" s="51">
        <f>SUBTOTAL(9,L303:L306)</f>
        <v>18014.830000000002</v>
      </c>
      <c r="N307" s="28">
        <f>IF(A307&lt;&gt;0,INDEX(#REF!,MATCH(A307,#REF!,0),10),0)</f>
        <v>0</v>
      </c>
      <c r="O307" s="30">
        <f>IF(A307&lt;&gt;0,INDEX(#REF!,MATCH(A307,#REF!,0),10),0)</f>
        <v>0</v>
      </c>
      <c r="P307" s="28">
        <f>IF(A307&lt;&gt;0,INDEX(#REF!,MATCH(A307,#REF!,0),8),0)</f>
        <v>0</v>
      </c>
    </row>
    <row r="308" spans="1:16" s="16" customFormat="1">
      <c r="A308" s="14" t="s">
        <v>600</v>
      </c>
      <c r="B308" s="18" t="s">
        <v>601</v>
      </c>
      <c r="C308" s="14" t="s">
        <v>15</v>
      </c>
      <c r="D308" s="3" t="s">
        <v>602</v>
      </c>
      <c r="E308" s="3"/>
      <c r="F308" s="3" t="s">
        <v>19</v>
      </c>
      <c r="H308" s="22">
        <v>43564</v>
      </c>
      <c r="I308" s="18" t="s">
        <v>603</v>
      </c>
      <c r="J308" s="8">
        <v>54211.86</v>
      </c>
      <c r="K308" s="49">
        <v>54211.86</v>
      </c>
      <c r="L308" s="49">
        <v>54211.87</v>
      </c>
      <c r="N308" s="28" t="e">
        <f>IF(A308&lt;&gt;0,INDEX(#REF!,MATCH(A308,#REF!,0),10),0)</f>
        <v>#REF!</v>
      </c>
      <c r="O308" s="30" t="e">
        <f>IF(A308&lt;&gt;0,INDEX(#REF!,MATCH(A308,#REF!,0),10),0)</f>
        <v>#REF!</v>
      </c>
      <c r="P308" s="28" t="e">
        <f>IF(A308&lt;&gt;0,INDEX(#REF!,MATCH(A308,#REF!,0),8),0)</f>
        <v>#REF!</v>
      </c>
    </row>
    <row r="309" spans="1:16" s="16" customFormat="1">
      <c r="C309" s="14" t="s">
        <v>15</v>
      </c>
      <c r="D309" s="3" t="s">
        <v>604</v>
      </c>
      <c r="E309" s="3"/>
      <c r="F309" s="3" t="s">
        <v>19</v>
      </c>
      <c r="H309" s="22">
        <v>43608</v>
      </c>
      <c r="I309" s="18" t="s">
        <v>605</v>
      </c>
      <c r="J309" s="8">
        <v>11759.37</v>
      </c>
      <c r="K309" s="49">
        <v>11759.37</v>
      </c>
      <c r="L309" s="49">
        <v>11759.37</v>
      </c>
      <c r="N309" s="28">
        <f>IF(A309&lt;&gt;0,INDEX(#REF!,MATCH(A309,#REF!,0),10),0)</f>
        <v>0</v>
      </c>
      <c r="O309" s="30">
        <f>IF(A309&lt;&gt;0,INDEX(#REF!,MATCH(A309,#REF!,0),10),0)</f>
        <v>0</v>
      </c>
      <c r="P309" s="28">
        <f>IF(A309&lt;&gt;0,INDEX(#REF!,MATCH(A309,#REF!,0),8),0)</f>
        <v>0</v>
      </c>
    </row>
    <row r="310" spans="1:16" s="16" customFormat="1">
      <c r="C310" s="14" t="s">
        <v>15</v>
      </c>
      <c r="D310" s="3" t="s">
        <v>606</v>
      </c>
      <c r="E310" s="3"/>
      <c r="F310" s="3" t="s">
        <v>19</v>
      </c>
      <c r="H310" s="22">
        <v>43635</v>
      </c>
      <c r="I310" s="18" t="s">
        <v>607</v>
      </c>
      <c r="J310" s="8">
        <v>5079.6000000000004</v>
      </c>
      <c r="K310" s="49">
        <v>5079.6000000000004</v>
      </c>
      <c r="L310" s="49">
        <v>5079.59</v>
      </c>
      <c r="N310" s="28">
        <f>IF(A310&lt;&gt;0,INDEX(#REF!,MATCH(A310,#REF!,0),10),0)</f>
        <v>0</v>
      </c>
      <c r="O310" s="30">
        <f>IF(A310&lt;&gt;0,INDEX(#REF!,MATCH(A310,#REF!,0),10),0)</f>
        <v>0</v>
      </c>
      <c r="P310" s="28">
        <f>IF(A310&lt;&gt;0,INDEX(#REF!,MATCH(A310,#REF!,0),8),0)</f>
        <v>0</v>
      </c>
    </row>
    <row r="311" spans="1:16" s="16" customFormat="1" ht="24.75" customHeight="1">
      <c r="E311" s="15" t="s">
        <v>771</v>
      </c>
      <c r="F311" s="15"/>
      <c r="G311" s="15"/>
      <c r="H311" s="23"/>
      <c r="I311" s="15"/>
      <c r="J311" s="9">
        <f>SUBTOTAL(9,J308:J310)</f>
        <v>71050.83</v>
      </c>
      <c r="K311" s="51">
        <f>SUBTOTAL(9,K308:K310)</f>
        <v>71050.83</v>
      </c>
      <c r="L311" s="51">
        <f>SUBTOTAL(9,L308:L310)</f>
        <v>71050.83</v>
      </c>
      <c r="N311" s="28">
        <f>IF(A311&lt;&gt;0,INDEX(#REF!,MATCH(A311,#REF!,0),10),0)</f>
        <v>0</v>
      </c>
      <c r="O311" s="30">
        <f>IF(A311&lt;&gt;0,INDEX(#REF!,MATCH(A311,#REF!,0),10),0)</f>
        <v>0</v>
      </c>
      <c r="P311" s="28">
        <f>IF(A311&lt;&gt;0,INDEX(#REF!,MATCH(A311,#REF!,0),8),0)</f>
        <v>0</v>
      </c>
    </row>
    <row r="312" spans="1:16" s="16" customFormat="1">
      <c r="A312" s="14" t="s">
        <v>608</v>
      </c>
      <c r="B312" s="3" t="s">
        <v>609</v>
      </c>
      <c r="C312" s="14" t="s">
        <v>15</v>
      </c>
      <c r="D312" s="3" t="s">
        <v>610</v>
      </c>
      <c r="E312" s="3"/>
      <c r="F312" s="3" t="s">
        <v>19</v>
      </c>
      <c r="H312" s="22">
        <v>43584</v>
      </c>
      <c r="I312" s="18" t="s">
        <v>611</v>
      </c>
      <c r="J312" s="8">
        <v>21258.600000000002</v>
      </c>
      <c r="K312" s="49">
        <v>21258.600000000002</v>
      </c>
      <c r="L312" s="49">
        <v>21258.600000000002</v>
      </c>
      <c r="N312" s="28" t="e">
        <f>IF(A312&lt;&gt;0,INDEX(#REF!,MATCH(A312,#REF!,0),10),0)</f>
        <v>#REF!</v>
      </c>
      <c r="O312" s="30" t="e">
        <f>IF(A312&lt;&gt;0,INDEX(#REF!,MATCH(A312,#REF!,0),10),0)</f>
        <v>#REF!</v>
      </c>
      <c r="P312" s="28" t="e">
        <f>IF(A312&lt;&gt;0,INDEX(#REF!,MATCH(A312,#REF!,0),8),0)</f>
        <v>#REF!</v>
      </c>
    </row>
    <row r="313" spans="1:16" s="16" customFormat="1">
      <c r="C313" s="14" t="s">
        <v>15</v>
      </c>
      <c r="D313" s="3" t="s">
        <v>612</v>
      </c>
      <c r="E313" s="3"/>
      <c r="F313" s="3" t="s">
        <v>19</v>
      </c>
      <c r="H313" s="22">
        <v>43585</v>
      </c>
      <c r="I313" s="3" t="s">
        <v>613</v>
      </c>
      <c r="J313" s="8">
        <v>41330.06</v>
      </c>
      <c r="K313" s="49">
        <v>41330.06</v>
      </c>
      <c r="L313" s="49">
        <v>41330.06</v>
      </c>
      <c r="N313" s="28">
        <f>IF(A313&lt;&gt;0,INDEX(#REF!,MATCH(A313,#REF!,0),10),0)</f>
        <v>0</v>
      </c>
      <c r="O313" s="30">
        <f>IF(A313&lt;&gt;0,INDEX(#REF!,MATCH(A313,#REF!,0),10),0)</f>
        <v>0</v>
      </c>
      <c r="P313" s="28">
        <f>IF(A313&lt;&gt;0,INDEX(#REF!,MATCH(A313,#REF!,0),8),0)</f>
        <v>0</v>
      </c>
    </row>
    <row r="314" spans="1:16" s="16" customFormat="1">
      <c r="C314" s="14" t="s">
        <v>15</v>
      </c>
      <c r="D314" s="3" t="s">
        <v>614</v>
      </c>
      <c r="E314" s="3"/>
      <c r="F314" s="3" t="s">
        <v>19</v>
      </c>
      <c r="H314" s="22">
        <v>43622</v>
      </c>
      <c r="I314" s="3" t="s">
        <v>615</v>
      </c>
      <c r="J314" s="8">
        <v>4367.8999999999996</v>
      </c>
      <c r="K314" s="49">
        <v>4367.8999999999996</v>
      </c>
      <c r="L314" s="49">
        <v>4367.8999999999996</v>
      </c>
      <c r="N314" s="28">
        <f>IF(A314&lt;&gt;0,INDEX(#REF!,MATCH(A314,#REF!,0),10),0)</f>
        <v>0</v>
      </c>
      <c r="O314" s="30">
        <f>IF(A314&lt;&gt;0,INDEX(#REF!,MATCH(A314,#REF!,0),10),0)</f>
        <v>0</v>
      </c>
      <c r="P314" s="28">
        <f>IF(A314&lt;&gt;0,INDEX(#REF!,MATCH(A314,#REF!,0),8),0)</f>
        <v>0</v>
      </c>
    </row>
    <row r="315" spans="1:16" s="16" customFormat="1">
      <c r="C315" s="14" t="s">
        <v>15</v>
      </c>
      <c r="D315" s="3" t="s">
        <v>616</v>
      </c>
      <c r="E315" s="3"/>
      <c r="F315" s="3" t="s">
        <v>19</v>
      </c>
      <c r="H315" s="22">
        <v>43635</v>
      </c>
      <c r="I315" s="18" t="s">
        <v>617</v>
      </c>
      <c r="J315" s="8">
        <v>14836.37</v>
      </c>
      <c r="K315" s="49">
        <v>14836.37</v>
      </c>
      <c r="L315" s="49">
        <v>14836.37</v>
      </c>
      <c r="N315" s="28">
        <f>IF(A315&lt;&gt;0,INDEX(#REF!,MATCH(A315,#REF!,0),10),0)</f>
        <v>0</v>
      </c>
      <c r="O315" s="30">
        <f>IF(A315&lt;&gt;0,INDEX(#REF!,MATCH(A315,#REF!,0),10),0)</f>
        <v>0</v>
      </c>
      <c r="P315" s="28">
        <f>IF(A315&lt;&gt;0,INDEX(#REF!,MATCH(A315,#REF!,0),8),0)</f>
        <v>0</v>
      </c>
    </row>
    <row r="316" spans="1:16" s="16" customFormat="1">
      <c r="C316" s="14" t="s">
        <v>15</v>
      </c>
      <c r="D316" s="3" t="s">
        <v>618</v>
      </c>
      <c r="E316" s="3"/>
      <c r="F316" s="3" t="s">
        <v>19</v>
      </c>
      <c r="H316" s="22">
        <v>43725</v>
      </c>
      <c r="I316" s="3" t="s">
        <v>619</v>
      </c>
      <c r="J316" s="8">
        <v>27028.720000000001</v>
      </c>
      <c r="K316" s="49">
        <v>27028.720000000001</v>
      </c>
      <c r="L316" s="49">
        <v>27028.720000000001</v>
      </c>
      <c r="N316" s="28">
        <f>IF(A316&lt;&gt;0,INDEX(#REF!,MATCH(A316,#REF!,0),10),0)</f>
        <v>0</v>
      </c>
      <c r="O316" s="30">
        <f>IF(A316&lt;&gt;0,INDEX(#REF!,MATCH(A316,#REF!,0),10),0)</f>
        <v>0</v>
      </c>
      <c r="P316" s="28">
        <f>IF(A316&lt;&gt;0,INDEX(#REF!,MATCH(A316,#REF!,0),8),0)</f>
        <v>0</v>
      </c>
    </row>
    <row r="317" spans="1:16" s="16" customFormat="1">
      <c r="C317" s="14" t="s">
        <v>15</v>
      </c>
      <c r="D317" s="3" t="s">
        <v>620</v>
      </c>
      <c r="E317" s="3"/>
      <c r="F317" s="3" t="s">
        <v>19</v>
      </c>
      <c r="H317" s="22">
        <v>43766</v>
      </c>
      <c r="I317" s="3" t="s">
        <v>621</v>
      </c>
      <c r="J317" s="8">
        <v>9796.1200000000008</v>
      </c>
      <c r="K317" s="49">
        <v>9796.1200000000008</v>
      </c>
      <c r="L317" s="49">
        <v>9796.1200000000008</v>
      </c>
      <c r="N317" s="28">
        <f>IF(A317&lt;&gt;0,INDEX(#REF!,MATCH(A317,#REF!,0),10),0)</f>
        <v>0</v>
      </c>
      <c r="O317" s="30">
        <f>IF(A317&lt;&gt;0,INDEX(#REF!,MATCH(A317,#REF!,0),10),0)</f>
        <v>0</v>
      </c>
      <c r="P317" s="28">
        <f>IF(A317&lt;&gt;0,INDEX(#REF!,MATCH(A317,#REF!,0),8),0)</f>
        <v>0</v>
      </c>
    </row>
    <row r="318" spans="1:16" s="16" customFormat="1">
      <c r="C318" s="14" t="s">
        <v>15</v>
      </c>
      <c r="D318" s="3" t="s">
        <v>622</v>
      </c>
      <c r="E318" s="3"/>
      <c r="F318" s="3" t="s">
        <v>19</v>
      </c>
      <c r="H318" s="22">
        <v>43773</v>
      </c>
      <c r="I318" s="3" t="s">
        <v>623</v>
      </c>
      <c r="J318" s="8">
        <v>18661.45</v>
      </c>
      <c r="K318" s="49">
        <v>18661.45</v>
      </c>
      <c r="L318" s="49">
        <v>18661.439999999999</v>
      </c>
      <c r="N318" s="28">
        <f>IF(A318&lt;&gt;0,INDEX(#REF!,MATCH(A318,#REF!,0),10),0)</f>
        <v>0</v>
      </c>
      <c r="O318" s="30">
        <f>IF(A318&lt;&gt;0,INDEX(#REF!,MATCH(A318,#REF!,0),10),0)</f>
        <v>0</v>
      </c>
      <c r="P318" s="28">
        <f>IF(A318&lt;&gt;0,INDEX(#REF!,MATCH(A318,#REF!,0),8),0)</f>
        <v>0</v>
      </c>
    </row>
    <row r="319" spans="1:16" s="16" customFormat="1" ht="24.75" customHeight="1">
      <c r="E319" s="15" t="s">
        <v>772</v>
      </c>
      <c r="F319" s="15"/>
      <c r="G319" s="15"/>
      <c r="H319" s="23"/>
      <c r="I319" s="15"/>
      <c r="J319" s="9">
        <f>SUBTOTAL(9,J312:J318)</f>
        <v>137279.22</v>
      </c>
      <c r="K319" s="51">
        <f>SUBTOTAL(9,K312:K318)</f>
        <v>137279.22</v>
      </c>
      <c r="L319" s="51">
        <f>SUBTOTAL(9,L312:L318)</f>
        <v>137279.21</v>
      </c>
      <c r="N319" s="28">
        <f>IF(A319&lt;&gt;0,INDEX(#REF!,MATCH(A319,#REF!,0),10),0)</f>
        <v>0</v>
      </c>
      <c r="O319" s="30">
        <f>IF(A319&lt;&gt;0,INDEX(#REF!,MATCH(A319,#REF!,0),10),0)</f>
        <v>0</v>
      </c>
      <c r="P319" s="28">
        <f>IF(A319&lt;&gt;0,INDEX(#REF!,MATCH(A319,#REF!,0),8),0)</f>
        <v>0</v>
      </c>
    </row>
    <row r="320" spans="1:16" s="16" customFormat="1">
      <c r="A320" s="14" t="s">
        <v>624</v>
      </c>
      <c r="B320" s="3" t="s">
        <v>625</v>
      </c>
      <c r="C320" s="14" t="s">
        <v>15</v>
      </c>
      <c r="D320" s="3" t="s">
        <v>626</v>
      </c>
      <c r="E320" s="3"/>
      <c r="F320" s="3" t="s">
        <v>19</v>
      </c>
      <c r="H320" s="22">
        <v>43579</v>
      </c>
      <c r="I320" s="3" t="s">
        <v>627</v>
      </c>
      <c r="J320" s="8">
        <v>12469.04</v>
      </c>
      <c r="K320" s="49">
        <v>12469.04</v>
      </c>
      <c r="L320" s="49">
        <v>12469.04</v>
      </c>
      <c r="N320" s="28" t="e">
        <f>IF(A320&lt;&gt;0,INDEX(#REF!,MATCH(A320,#REF!,0),10),0)</f>
        <v>#REF!</v>
      </c>
      <c r="O320" s="30" t="e">
        <f>IF(A320&lt;&gt;0,INDEX(#REF!,MATCH(A320,#REF!,0),10),0)</f>
        <v>#REF!</v>
      </c>
      <c r="P320" s="28" t="e">
        <f>IF(A320&lt;&gt;0,INDEX(#REF!,MATCH(A320,#REF!,0),8),0)</f>
        <v>#REF!</v>
      </c>
    </row>
    <row r="321" spans="1:16" s="16" customFormat="1">
      <c r="C321" s="14" t="s">
        <v>15</v>
      </c>
      <c r="D321" s="3" t="s">
        <v>628</v>
      </c>
      <c r="E321" s="3"/>
      <c r="F321" s="3" t="s">
        <v>19</v>
      </c>
      <c r="H321" s="22">
        <v>43656</v>
      </c>
      <c r="I321" s="3" t="s">
        <v>629</v>
      </c>
      <c r="J321" s="8">
        <v>2427.25</v>
      </c>
      <c r="K321" s="49">
        <v>2427.25</v>
      </c>
      <c r="L321" s="49">
        <v>2427.25</v>
      </c>
      <c r="N321" s="28">
        <f>IF(A321&lt;&gt;0,INDEX(#REF!,MATCH(A321,#REF!,0),10),0)</f>
        <v>0</v>
      </c>
      <c r="O321" s="30">
        <f>IF(A321&lt;&gt;0,INDEX(#REF!,MATCH(A321,#REF!,0),10),0)</f>
        <v>0</v>
      </c>
      <c r="P321" s="28">
        <f>IF(A321&lt;&gt;0,INDEX(#REF!,MATCH(A321,#REF!,0),8),0)</f>
        <v>0</v>
      </c>
    </row>
    <row r="322" spans="1:16" s="16" customFormat="1">
      <c r="C322" s="14" t="s">
        <v>15</v>
      </c>
      <c r="D322" s="3" t="s">
        <v>630</v>
      </c>
      <c r="E322" s="3"/>
      <c r="F322" s="3" t="s">
        <v>19</v>
      </c>
      <c r="H322" s="22">
        <v>43791</v>
      </c>
      <c r="I322" s="3" t="s">
        <v>631</v>
      </c>
      <c r="J322" s="8">
        <v>7588.35</v>
      </c>
      <c r="K322" s="49">
        <v>7588.35</v>
      </c>
      <c r="L322" s="49">
        <v>7588.35</v>
      </c>
      <c r="N322" s="28">
        <f>IF(A322&lt;&gt;0,INDEX(#REF!,MATCH(A322,#REF!,0),10),0)</f>
        <v>0</v>
      </c>
      <c r="O322" s="30">
        <f>IF(A322&lt;&gt;0,INDEX(#REF!,MATCH(A322,#REF!,0),10),0)</f>
        <v>0</v>
      </c>
      <c r="P322" s="28">
        <f>IF(A322&lt;&gt;0,INDEX(#REF!,MATCH(A322,#REF!,0),8),0)</f>
        <v>0</v>
      </c>
    </row>
    <row r="323" spans="1:16" s="16" customFormat="1">
      <c r="C323" s="14" t="s">
        <v>15</v>
      </c>
      <c r="D323" s="3" t="s">
        <v>632</v>
      </c>
      <c r="E323" s="3"/>
      <c r="F323" s="3" t="s">
        <v>19</v>
      </c>
      <c r="H323" s="22">
        <v>43797</v>
      </c>
      <c r="I323" s="3" t="s">
        <v>633</v>
      </c>
      <c r="J323" s="8">
        <v>6094.82</v>
      </c>
      <c r="K323" s="49">
        <v>6094.82</v>
      </c>
      <c r="L323" s="49">
        <v>6094.83</v>
      </c>
      <c r="N323" s="28">
        <f>IF(A323&lt;&gt;0,INDEX(#REF!,MATCH(A323,#REF!,0),10),0)</f>
        <v>0</v>
      </c>
      <c r="O323" s="30">
        <f>IF(A323&lt;&gt;0,INDEX(#REF!,MATCH(A323,#REF!,0),10),0)</f>
        <v>0</v>
      </c>
      <c r="P323" s="28">
        <f>IF(A323&lt;&gt;0,INDEX(#REF!,MATCH(A323,#REF!,0),8),0)</f>
        <v>0</v>
      </c>
    </row>
    <row r="324" spans="1:16" s="16" customFormat="1" ht="24.75" customHeight="1">
      <c r="E324" s="15" t="s">
        <v>773</v>
      </c>
      <c r="F324" s="15"/>
      <c r="G324" s="15"/>
      <c r="H324" s="23"/>
      <c r="I324" s="15"/>
      <c r="J324" s="9">
        <f>SUBTOTAL(9,J320:J323)</f>
        <v>28579.46</v>
      </c>
      <c r="K324" s="51">
        <f>SUBTOTAL(9,K320:K323)</f>
        <v>28579.46</v>
      </c>
      <c r="L324" s="51">
        <f>SUBTOTAL(9,L320:L323)</f>
        <v>28579.47</v>
      </c>
      <c r="N324" s="28">
        <f>IF(A324&lt;&gt;0,INDEX(#REF!,MATCH(A324,#REF!,0),10),0)</f>
        <v>0</v>
      </c>
      <c r="O324" s="30">
        <f>IF(A324&lt;&gt;0,INDEX(#REF!,MATCH(A324,#REF!,0),10),0)</f>
        <v>0</v>
      </c>
      <c r="P324" s="28">
        <f>IF(A324&lt;&gt;0,INDEX(#REF!,MATCH(A324,#REF!,0),8),0)</f>
        <v>0</v>
      </c>
    </row>
    <row r="325" spans="1:16" s="16" customFormat="1">
      <c r="A325" s="14" t="s">
        <v>634</v>
      </c>
      <c r="B325" s="18" t="s">
        <v>635</v>
      </c>
      <c r="C325" s="14" t="s">
        <v>15</v>
      </c>
      <c r="D325" s="3" t="s">
        <v>636</v>
      </c>
      <c r="E325" s="3"/>
      <c r="F325" s="3" t="s">
        <v>19</v>
      </c>
      <c r="H325" s="22">
        <v>43472</v>
      </c>
      <c r="I325" s="3" t="s">
        <v>637</v>
      </c>
      <c r="J325" s="8">
        <v>8124.18</v>
      </c>
      <c r="K325" s="49">
        <v>8124.18</v>
      </c>
      <c r="L325" s="49">
        <v>8124.14</v>
      </c>
      <c r="N325" s="28" t="e">
        <f>IF(A325&lt;&gt;0,INDEX(#REF!,MATCH(A325,#REF!,0),10),0)</f>
        <v>#REF!</v>
      </c>
      <c r="O325" s="30" t="e">
        <f>IF(A325&lt;&gt;0,INDEX(#REF!,MATCH(A325,#REF!,0),10),0)</f>
        <v>#REF!</v>
      </c>
      <c r="P325" s="28" t="e">
        <f>IF(A325&lt;&gt;0,INDEX(#REF!,MATCH(A325,#REF!,0),8),0)</f>
        <v>#REF!</v>
      </c>
    </row>
    <row r="326" spans="1:16" s="16" customFormat="1">
      <c r="C326" s="14" t="s">
        <v>15</v>
      </c>
      <c r="D326" s="3" t="s">
        <v>638</v>
      </c>
      <c r="E326" s="3"/>
      <c r="F326" s="3" t="s">
        <v>19</v>
      </c>
      <c r="H326" s="22">
        <v>43538</v>
      </c>
      <c r="I326" s="18" t="s">
        <v>639</v>
      </c>
      <c r="J326" s="8">
        <v>4897.63</v>
      </c>
      <c r="K326" s="49">
        <v>4897.63</v>
      </c>
      <c r="L326" s="49">
        <v>4878.0200000000004</v>
      </c>
      <c r="N326" s="28">
        <f>IF(A326&lt;&gt;0,INDEX(#REF!,MATCH(A326,#REF!,0),10),0)</f>
        <v>0</v>
      </c>
      <c r="O326" s="30">
        <f>IF(A326&lt;&gt;0,INDEX(#REF!,MATCH(A326,#REF!,0),10),0)</f>
        <v>0</v>
      </c>
      <c r="P326" s="28">
        <f>IF(A326&lt;&gt;0,INDEX(#REF!,MATCH(A326,#REF!,0),8),0)</f>
        <v>0</v>
      </c>
    </row>
    <row r="327" spans="1:16" s="16" customFormat="1">
      <c r="C327" s="14" t="s">
        <v>15</v>
      </c>
      <c r="D327" s="3" t="s">
        <v>640</v>
      </c>
      <c r="E327" s="3"/>
      <c r="F327" s="3" t="s">
        <v>19</v>
      </c>
      <c r="H327" s="22">
        <v>43560</v>
      </c>
      <c r="I327" s="3" t="s">
        <v>641</v>
      </c>
      <c r="J327" s="8">
        <v>2069.5500000000002</v>
      </c>
      <c r="K327" s="49">
        <v>2069.5500000000002</v>
      </c>
      <c r="L327" s="49">
        <v>2069.5500000000002</v>
      </c>
      <c r="N327" s="28">
        <f>IF(A327&lt;&gt;0,INDEX(#REF!,MATCH(A327,#REF!,0),10),0)</f>
        <v>0</v>
      </c>
      <c r="O327" s="30">
        <f>IF(A327&lt;&gt;0,INDEX(#REF!,MATCH(A327,#REF!,0),10),0)</f>
        <v>0</v>
      </c>
      <c r="P327" s="28">
        <f>IF(A327&lt;&gt;0,INDEX(#REF!,MATCH(A327,#REF!,0),8),0)</f>
        <v>0</v>
      </c>
    </row>
    <row r="328" spans="1:16" s="16" customFormat="1">
      <c r="C328" s="14" t="s">
        <v>15</v>
      </c>
      <c r="D328" s="3" t="s">
        <v>642</v>
      </c>
      <c r="E328" s="3"/>
      <c r="F328" s="3" t="s">
        <v>19</v>
      </c>
      <c r="H328" s="22">
        <v>43567</v>
      </c>
      <c r="I328" s="18" t="s">
        <v>643</v>
      </c>
      <c r="J328" s="8">
        <v>61018.700000000004</v>
      </c>
      <c r="K328" s="49">
        <v>61018.700000000004</v>
      </c>
      <c r="L328" s="49">
        <v>61018.380000000005</v>
      </c>
      <c r="N328" s="28">
        <f>IF(A328&lt;&gt;0,INDEX(#REF!,MATCH(A328,#REF!,0),10),0)</f>
        <v>0</v>
      </c>
      <c r="O328" s="30">
        <f>IF(A328&lt;&gt;0,INDEX(#REF!,MATCH(A328,#REF!,0),10),0)</f>
        <v>0</v>
      </c>
      <c r="P328" s="28">
        <f>IF(A328&lt;&gt;0,INDEX(#REF!,MATCH(A328,#REF!,0),8),0)</f>
        <v>0</v>
      </c>
    </row>
    <row r="329" spans="1:16" s="16" customFormat="1" ht="24.75" customHeight="1">
      <c r="E329" s="15" t="s">
        <v>774</v>
      </c>
      <c r="F329" s="15"/>
      <c r="G329" s="15"/>
      <c r="H329" s="23"/>
      <c r="I329" s="15"/>
      <c r="J329" s="9">
        <f>SUBTOTAL(9,J325:J328)</f>
        <v>76110.06</v>
      </c>
      <c r="K329" s="51">
        <f>SUBTOTAL(9,K325:K328)</f>
        <v>76110.06</v>
      </c>
      <c r="L329" s="51">
        <f>SUBTOTAL(9,L325:L328)</f>
        <v>76090.09</v>
      </c>
      <c r="N329" s="28">
        <f>IF(A329&lt;&gt;0,INDEX(#REF!,MATCH(A329,#REF!,0),10),0)</f>
        <v>0</v>
      </c>
      <c r="O329" s="30">
        <f>IF(A329&lt;&gt;0,INDEX(#REF!,MATCH(A329,#REF!,0),10),0)</f>
        <v>0</v>
      </c>
      <c r="P329" s="28">
        <f>IF(A329&lt;&gt;0,INDEX(#REF!,MATCH(A329,#REF!,0),8),0)</f>
        <v>0</v>
      </c>
    </row>
    <row r="330" spans="1:16" s="16" customFormat="1">
      <c r="A330" s="14" t="s">
        <v>644</v>
      </c>
      <c r="B330" s="3" t="s">
        <v>645</v>
      </c>
      <c r="C330" s="14" t="s">
        <v>15</v>
      </c>
      <c r="D330" s="3" t="s">
        <v>646</v>
      </c>
      <c r="E330" s="3"/>
      <c r="F330" s="3" t="s">
        <v>19</v>
      </c>
      <c r="H330" s="22">
        <v>43542</v>
      </c>
      <c r="I330" s="3" t="s">
        <v>647</v>
      </c>
      <c r="J330" s="8">
        <v>4018.38</v>
      </c>
      <c r="K330" s="49">
        <v>4018.38</v>
      </c>
      <c r="L330" s="49">
        <v>4018.38</v>
      </c>
      <c r="N330" s="28" t="e">
        <f>IF(A330&lt;&gt;0,INDEX(#REF!,MATCH(A330,#REF!,0),10),0)</f>
        <v>#REF!</v>
      </c>
      <c r="O330" s="30" t="e">
        <f>IF(A330&lt;&gt;0,INDEX(#REF!,MATCH(A330,#REF!,0),10),0)</f>
        <v>#REF!</v>
      </c>
      <c r="P330" s="28" t="e">
        <f>IF(A330&lt;&gt;0,INDEX(#REF!,MATCH(A330,#REF!,0),8),0)</f>
        <v>#REF!</v>
      </c>
    </row>
    <row r="331" spans="1:16" s="16" customFormat="1">
      <c r="C331" s="14" t="s">
        <v>15</v>
      </c>
      <c r="D331" s="3" t="s">
        <v>648</v>
      </c>
      <c r="E331" s="3"/>
      <c r="F331" s="3" t="s">
        <v>17</v>
      </c>
      <c r="H331" s="22">
        <v>43572</v>
      </c>
      <c r="I331" s="3" t="s">
        <v>830</v>
      </c>
      <c r="J331" s="8">
        <v>17425.61</v>
      </c>
      <c r="K331" s="49">
        <v>17425.61</v>
      </c>
      <c r="L331" s="49">
        <v>8712.81</v>
      </c>
      <c r="N331" s="28">
        <f>IF(A331&lt;&gt;0,INDEX(#REF!,MATCH(A331,#REF!,0),10),0)</f>
        <v>0</v>
      </c>
      <c r="O331" s="30">
        <f>IF(A331&lt;&gt;0,INDEX(#REF!,MATCH(A331,#REF!,0),10),0)</f>
        <v>0</v>
      </c>
      <c r="P331" s="28">
        <f>IF(A331&lt;&gt;0,INDEX(#REF!,MATCH(A331,#REF!,0),8),0)</f>
        <v>0</v>
      </c>
    </row>
    <row r="332" spans="1:16" s="16" customFormat="1">
      <c r="C332" s="14" t="s">
        <v>15</v>
      </c>
      <c r="D332" s="3" t="s">
        <v>649</v>
      </c>
      <c r="E332" s="3"/>
      <c r="F332" s="3" t="s">
        <v>19</v>
      </c>
      <c r="H332" s="22">
        <v>43662</v>
      </c>
      <c r="I332" s="3" t="s">
        <v>650</v>
      </c>
      <c r="J332" s="8">
        <v>16326.45</v>
      </c>
      <c r="K332" s="49">
        <v>16326.45</v>
      </c>
      <c r="L332" s="49">
        <v>16326.45</v>
      </c>
      <c r="N332" s="28">
        <f>IF(A332&lt;&gt;0,INDEX(#REF!,MATCH(A332,#REF!,0),10),0)</f>
        <v>0</v>
      </c>
      <c r="O332" s="30">
        <f>IF(A332&lt;&gt;0,INDEX(#REF!,MATCH(A332,#REF!,0),10),0)</f>
        <v>0</v>
      </c>
      <c r="P332" s="28">
        <f>IF(A332&lt;&gt;0,INDEX(#REF!,MATCH(A332,#REF!,0),8),0)</f>
        <v>0</v>
      </c>
    </row>
    <row r="333" spans="1:16" s="16" customFormat="1">
      <c r="C333" s="14" t="s">
        <v>15</v>
      </c>
      <c r="D333" s="3" t="s">
        <v>651</v>
      </c>
      <c r="E333" s="3"/>
      <c r="F333" s="3" t="s">
        <v>19</v>
      </c>
      <c r="H333" s="22">
        <v>43682</v>
      </c>
      <c r="I333" s="18" t="s">
        <v>652</v>
      </c>
      <c r="J333" s="8">
        <v>4225.33</v>
      </c>
      <c r="K333" s="49">
        <v>4225.33</v>
      </c>
      <c r="L333" s="49">
        <v>4225.33</v>
      </c>
      <c r="N333" s="28">
        <f>IF(A333&lt;&gt;0,INDEX(#REF!,MATCH(A333,#REF!,0),10),0)</f>
        <v>0</v>
      </c>
      <c r="O333" s="30">
        <f>IF(A333&lt;&gt;0,INDEX(#REF!,MATCH(A333,#REF!,0),10),0)</f>
        <v>0</v>
      </c>
      <c r="P333" s="28">
        <f>IF(A333&lt;&gt;0,INDEX(#REF!,MATCH(A333,#REF!,0),8),0)</f>
        <v>0</v>
      </c>
    </row>
    <row r="334" spans="1:16" s="16" customFormat="1">
      <c r="C334" s="14" t="s">
        <v>15</v>
      </c>
      <c r="D334" s="3" t="s">
        <v>653</v>
      </c>
      <c r="E334" s="3"/>
      <c r="F334" s="3" t="s">
        <v>19</v>
      </c>
      <c r="H334" s="22">
        <v>43754</v>
      </c>
      <c r="I334" s="3" t="s">
        <v>654</v>
      </c>
      <c r="J334" s="8">
        <v>2040.81</v>
      </c>
      <c r="K334" s="49">
        <v>2040.81</v>
      </c>
      <c r="L334" s="49">
        <v>2040.81</v>
      </c>
      <c r="N334" s="28">
        <f>IF(A334&lt;&gt;0,INDEX(#REF!,MATCH(A334,#REF!,0),10),0)</f>
        <v>0</v>
      </c>
      <c r="O334" s="30">
        <f>IF(A334&lt;&gt;0,INDEX(#REF!,MATCH(A334,#REF!,0),10),0)</f>
        <v>0</v>
      </c>
      <c r="P334" s="28">
        <f>IF(A334&lt;&gt;0,INDEX(#REF!,MATCH(A334,#REF!,0),8),0)</f>
        <v>0</v>
      </c>
    </row>
    <row r="335" spans="1:16" s="16" customFormat="1" ht="24.75" customHeight="1">
      <c r="E335" s="15" t="s">
        <v>775</v>
      </c>
      <c r="F335" s="15"/>
      <c r="G335" s="15"/>
      <c r="H335" s="23"/>
      <c r="I335" s="15"/>
      <c r="J335" s="9">
        <f>SUBTOTAL(9,J330:J334)</f>
        <v>44036.58</v>
      </c>
      <c r="K335" s="51">
        <f>SUBTOTAL(9,K330:K334)</f>
        <v>44036.58</v>
      </c>
      <c r="L335" s="51">
        <f>SUBTOTAL(9,L330:L334)</f>
        <v>35323.78</v>
      </c>
      <c r="N335" s="28">
        <f>IF(A335&lt;&gt;0,INDEX(#REF!,MATCH(A335,#REF!,0),10),0)</f>
        <v>0</v>
      </c>
      <c r="O335" s="30">
        <f>IF(A335&lt;&gt;0,INDEX(#REF!,MATCH(A335,#REF!,0),10),0)</f>
        <v>0</v>
      </c>
      <c r="P335" s="28">
        <f>IF(A335&lt;&gt;0,INDEX(#REF!,MATCH(A335,#REF!,0),8),0)</f>
        <v>0</v>
      </c>
    </row>
    <row r="336" spans="1:16" s="16" customFormat="1">
      <c r="A336" s="14" t="s">
        <v>655</v>
      </c>
      <c r="B336" s="3" t="s">
        <v>656</v>
      </c>
      <c r="C336" s="14" t="s">
        <v>15</v>
      </c>
      <c r="D336" s="3" t="s">
        <v>657</v>
      </c>
      <c r="E336" s="3"/>
      <c r="F336" s="3" t="s">
        <v>19</v>
      </c>
      <c r="H336" s="22">
        <v>43539</v>
      </c>
      <c r="I336" s="18" t="s">
        <v>658</v>
      </c>
      <c r="J336" s="8">
        <v>7553329.7599999998</v>
      </c>
      <c r="K336" s="49">
        <v>7553329.7599999998</v>
      </c>
      <c r="L336" s="49">
        <v>7553329.79</v>
      </c>
      <c r="N336" s="28" t="e">
        <f>IF(A336&lt;&gt;0,INDEX(#REF!,MATCH(A336,#REF!,0),10),0)</f>
        <v>#REF!</v>
      </c>
      <c r="O336" s="30" t="e">
        <f>IF(A336&lt;&gt;0,INDEX(#REF!,MATCH(A336,#REF!,0),10),0)</f>
        <v>#REF!</v>
      </c>
      <c r="P336" s="28" t="e">
        <f>IF(A336&lt;&gt;0,INDEX(#REF!,MATCH(A336,#REF!,0),8),0)</f>
        <v>#REF!</v>
      </c>
    </row>
    <row r="337" spans="1:16" s="16" customFormat="1">
      <c r="C337" s="14" t="s">
        <v>15</v>
      </c>
      <c r="D337" s="3" t="s">
        <v>659</v>
      </c>
      <c r="E337" s="3"/>
      <c r="F337" s="3" t="s">
        <v>17</v>
      </c>
      <c r="H337" s="22">
        <v>43592</v>
      </c>
      <c r="I337" s="18" t="s">
        <v>660</v>
      </c>
      <c r="J337" s="8">
        <v>1882974.32</v>
      </c>
      <c r="K337" s="49">
        <v>1882974.32</v>
      </c>
      <c r="L337" s="49">
        <v>611202.95000000007</v>
      </c>
      <c r="N337" s="28">
        <f>IF(A337&lt;&gt;0,INDEX(#REF!,MATCH(A337,#REF!,0),10),0)</f>
        <v>0</v>
      </c>
      <c r="O337" s="30">
        <f>IF(A337&lt;&gt;0,INDEX(#REF!,MATCH(A337,#REF!,0),10),0)</f>
        <v>0</v>
      </c>
      <c r="P337" s="28">
        <f>IF(A337&lt;&gt;0,INDEX(#REF!,MATCH(A337,#REF!,0),8),0)</f>
        <v>0</v>
      </c>
    </row>
    <row r="338" spans="1:16" s="16" customFormat="1">
      <c r="C338" s="14" t="s">
        <v>15</v>
      </c>
      <c r="D338" s="3" t="s">
        <v>661</v>
      </c>
      <c r="E338" s="3"/>
      <c r="F338" s="3" t="s">
        <v>17</v>
      </c>
      <c r="H338" s="22">
        <v>43599</v>
      </c>
      <c r="I338" s="18" t="s">
        <v>662</v>
      </c>
      <c r="J338" s="8">
        <v>146687.84</v>
      </c>
      <c r="K338" s="49">
        <v>146687.84</v>
      </c>
      <c r="L338" s="49">
        <v>53343.5</v>
      </c>
      <c r="N338" s="28">
        <f>IF(A338&lt;&gt;0,INDEX(#REF!,MATCH(A338,#REF!,0),10),0)</f>
        <v>0</v>
      </c>
      <c r="O338" s="30">
        <f>IF(A338&lt;&gt;0,INDEX(#REF!,MATCH(A338,#REF!,0),10),0)</f>
        <v>0</v>
      </c>
      <c r="P338" s="28">
        <f>IF(A338&lt;&gt;0,INDEX(#REF!,MATCH(A338,#REF!,0),8),0)</f>
        <v>0</v>
      </c>
    </row>
    <row r="339" spans="1:16" s="16" customFormat="1">
      <c r="C339" s="14" t="s">
        <v>15</v>
      </c>
      <c r="D339" s="3" t="s">
        <v>663</v>
      </c>
      <c r="E339" s="3"/>
      <c r="F339" s="3" t="s">
        <v>19</v>
      </c>
      <c r="H339" s="22">
        <v>43657</v>
      </c>
      <c r="I339" s="18" t="s">
        <v>664</v>
      </c>
      <c r="J339" s="8">
        <v>44097.22</v>
      </c>
      <c r="K339" s="49">
        <v>44097.22</v>
      </c>
      <c r="L339" s="49">
        <v>44097.22</v>
      </c>
      <c r="N339" s="28">
        <f>IF(A339&lt;&gt;0,INDEX(#REF!,MATCH(A339,#REF!,0),10),0)</f>
        <v>0</v>
      </c>
      <c r="O339" s="30">
        <f>IF(A339&lt;&gt;0,INDEX(#REF!,MATCH(A339,#REF!,0),10),0)</f>
        <v>0</v>
      </c>
      <c r="P339" s="28">
        <f>IF(A339&lt;&gt;0,INDEX(#REF!,MATCH(A339,#REF!,0),8),0)</f>
        <v>0</v>
      </c>
    </row>
    <row r="340" spans="1:16" s="16" customFormat="1">
      <c r="C340" s="14" t="s">
        <v>15</v>
      </c>
      <c r="D340" s="3" t="s">
        <v>665</v>
      </c>
      <c r="E340" s="3"/>
      <c r="F340" s="3" t="s">
        <v>19</v>
      </c>
      <c r="H340" s="22">
        <v>43739</v>
      </c>
      <c r="I340" s="18" t="s">
        <v>666</v>
      </c>
      <c r="J340" s="8">
        <v>171295.56</v>
      </c>
      <c r="K340" s="49">
        <v>171295.56</v>
      </c>
      <c r="L340" s="49">
        <v>171295.56</v>
      </c>
      <c r="N340" s="28">
        <f>IF(A340&lt;&gt;0,INDEX(#REF!,MATCH(A340,#REF!,0),10),0)</f>
        <v>0</v>
      </c>
      <c r="O340" s="30">
        <f>IF(A340&lt;&gt;0,INDEX(#REF!,MATCH(A340,#REF!,0),10),0)</f>
        <v>0</v>
      </c>
      <c r="P340" s="28">
        <f>IF(A340&lt;&gt;0,INDEX(#REF!,MATCH(A340,#REF!,0),8),0)</f>
        <v>0</v>
      </c>
    </row>
    <row r="341" spans="1:16" s="16" customFormat="1" ht="24.75" customHeight="1">
      <c r="E341" s="15" t="s">
        <v>776</v>
      </c>
      <c r="F341" s="15"/>
      <c r="G341" s="15"/>
      <c r="H341" s="23"/>
      <c r="I341" s="15"/>
      <c r="J341" s="9">
        <f>SUBTOTAL(9,J336:J340)</f>
        <v>9798384.7000000011</v>
      </c>
      <c r="K341" s="51">
        <f>SUBTOTAL(9,K336:K340)</f>
        <v>9798384.7000000011</v>
      </c>
      <c r="L341" s="51">
        <f>SUBTOTAL(9,L336:L340)</f>
        <v>8433269.0199999996</v>
      </c>
      <c r="N341" s="28">
        <f>IF(A341&lt;&gt;0,INDEX(#REF!,MATCH(A341,#REF!,0),10),0)</f>
        <v>0</v>
      </c>
      <c r="O341" s="30">
        <f>IF(A341&lt;&gt;0,INDEX(#REF!,MATCH(A341,#REF!,0),10),0)</f>
        <v>0</v>
      </c>
      <c r="P341" s="28">
        <f>IF(A341&lt;&gt;0,INDEX(#REF!,MATCH(A341,#REF!,0),8),0)</f>
        <v>0</v>
      </c>
    </row>
    <row r="342" spans="1:16" s="16" customFormat="1">
      <c r="A342" s="14" t="s">
        <v>667</v>
      </c>
      <c r="B342" s="3" t="s">
        <v>668</v>
      </c>
      <c r="C342" s="14" t="s">
        <v>15</v>
      </c>
      <c r="D342" s="3" t="s">
        <v>669</v>
      </c>
      <c r="E342" s="3"/>
      <c r="F342" s="3" t="s">
        <v>17</v>
      </c>
      <c r="H342" s="22">
        <v>43762</v>
      </c>
      <c r="I342" s="3" t="s">
        <v>670</v>
      </c>
      <c r="J342" s="8">
        <v>26153.940000000002</v>
      </c>
      <c r="K342" s="49">
        <v>26153.940000000002</v>
      </c>
      <c r="L342" s="49">
        <v>0</v>
      </c>
      <c r="N342" s="28" t="e">
        <f>IF(A342&lt;&gt;0,INDEX(#REF!,MATCH(A342,#REF!,0),10),0)</f>
        <v>#REF!</v>
      </c>
      <c r="O342" s="30" t="e">
        <f>IF(A342&lt;&gt;0,INDEX(#REF!,MATCH(A342,#REF!,0),10),0)</f>
        <v>#REF!</v>
      </c>
      <c r="P342" s="28" t="e">
        <f>IF(A342&lt;&gt;0,INDEX(#REF!,MATCH(A342,#REF!,0),8),0)</f>
        <v>#REF!</v>
      </c>
    </row>
    <row r="343" spans="1:16" s="16" customFormat="1">
      <c r="C343" s="14" t="s">
        <v>15</v>
      </c>
      <c r="D343" s="3" t="s">
        <v>671</v>
      </c>
      <c r="E343" s="3"/>
      <c r="F343" s="3" t="s">
        <v>17</v>
      </c>
      <c r="H343" s="22">
        <v>43788</v>
      </c>
      <c r="I343" s="18" t="s">
        <v>672</v>
      </c>
      <c r="J343" s="8">
        <v>26464.38</v>
      </c>
      <c r="K343" s="49">
        <v>26464.38</v>
      </c>
      <c r="L343" s="49">
        <v>0</v>
      </c>
      <c r="N343" s="28">
        <f>IF(A343&lt;&gt;0,INDEX(#REF!,MATCH(A343,#REF!,0),10),0)</f>
        <v>0</v>
      </c>
      <c r="O343" s="30">
        <f>IF(A343&lt;&gt;0,INDEX(#REF!,MATCH(A343,#REF!,0),10),0)</f>
        <v>0</v>
      </c>
      <c r="P343" s="28">
        <f>IF(A343&lt;&gt;0,INDEX(#REF!,MATCH(A343,#REF!,0),8),0)</f>
        <v>0</v>
      </c>
    </row>
    <row r="344" spans="1:16" s="16" customFormat="1" ht="24.75" customHeight="1">
      <c r="E344" s="15" t="s">
        <v>777</v>
      </c>
      <c r="F344" s="15"/>
      <c r="G344" s="15"/>
      <c r="H344" s="23"/>
      <c r="I344" s="15"/>
      <c r="J344" s="9">
        <f>SUBTOTAL(9,J342:J343)</f>
        <v>52618.320000000007</v>
      </c>
      <c r="K344" s="51">
        <f>SUBTOTAL(9,K342:K343)</f>
        <v>52618.320000000007</v>
      </c>
      <c r="L344" s="51">
        <f>SUBTOTAL(9,L342:L343)</f>
        <v>0</v>
      </c>
      <c r="N344" s="28">
        <f>IF(A344&lt;&gt;0,INDEX(#REF!,MATCH(A344,#REF!,0),10),0)</f>
        <v>0</v>
      </c>
      <c r="O344" s="30">
        <f>IF(A344&lt;&gt;0,INDEX(#REF!,MATCH(A344,#REF!,0),10),0)</f>
        <v>0</v>
      </c>
      <c r="P344" s="28">
        <f>IF(A344&lt;&gt;0,INDEX(#REF!,MATCH(A344,#REF!,0),8),0)</f>
        <v>0</v>
      </c>
    </row>
    <row r="345" spans="1:16" s="16" customFormat="1">
      <c r="A345" s="14" t="s">
        <v>673</v>
      </c>
      <c r="B345" s="3" t="s">
        <v>674</v>
      </c>
      <c r="C345" s="14" t="s">
        <v>15</v>
      </c>
      <c r="D345" s="3" t="s">
        <v>675</v>
      </c>
      <c r="E345" s="3"/>
      <c r="F345" s="3" t="s">
        <v>19</v>
      </c>
      <c r="H345" s="22">
        <v>43558</v>
      </c>
      <c r="I345" s="18" t="s">
        <v>676</v>
      </c>
      <c r="J345" s="8">
        <v>48454.35</v>
      </c>
      <c r="K345" s="49">
        <v>48454.35</v>
      </c>
      <c r="L345" s="49">
        <v>48454.35</v>
      </c>
      <c r="N345" s="28" t="e">
        <f>IF(A345&lt;&gt;0,INDEX(#REF!,MATCH(A345,#REF!,0),10),0)</f>
        <v>#REF!</v>
      </c>
      <c r="O345" s="30" t="e">
        <f>IF(A345&lt;&gt;0,INDEX(#REF!,MATCH(A345,#REF!,0),10),0)</f>
        <v>#REF!</v>
      </c>
      <c r="P345" s="28" t="e">
        <f>IF(A345&lt;&gt;0,INDEX(#REF!,MATCH(A345,#REF!,0),8),0)</f>
        <v>#REF!</v>
      </c>
    </row>
    <row r="346" spans="1:16" s="16" customFormat="1">
      <c r="C346" s="14" t="s">
        <v>15</v>
      </c>
      <c r="D346" s="3" t="s">
        <v>677</v>
      </c>
      <c r="E346" s="3"/>
      <c r="F346" s="3" t="s">
        <v>17</v>
      </c>
      <c r="H346" s="22">
        <v>43712</v>
      </c>
      <c r="I346" s="3" t="s">
        <v>678</v>
      </c>
      <c r="J346" s="8">
        <v>79710.720000000001</v>
      </c>
      <c r="K346" s="49">
        <v>79710.720000000001</v>
      </c>
      <c r="L346" s="49">
        <v>0</v>
      </c>
      <c r="N346" s="28">
        <f>IF(A346&lt;&gt;0,INDEX(#REF!,MATCH(A346,#REF!,0),10),0)</f>
        <v>0</v>
      </c>
      <c r="O346" s="30">
        <f>IF(A346&lt;&gt;0,INDEX(#REF!,MATCH(A346,#REF!,0),10),0)</f>
        <v>0</v>
      </c>
      <c r="P346" s="28">
        <f>IF(A346&lt;&gt;0,INDEX(#REF!,MATCH(A346,#REF!,0),8),0)</f>
        <v>0</v>
      </c>
    </row>
    <row r="347" spans="1:16" s="16" customFormat="1" ht="24.75" customHeight="1">
      <c r="E347" s="15" t="s">
        <v>778</v>
      </c>
      <c r="F347" s="15"/>
      <c r="G347" s="15"/>
      <c r="H347" s="23"/>
      <c r="I347" s="15"/>
      <c r="J347" s="9">
        <f>SUBTOTAL(9,J345:J346)</f>
        <v>128165.07</v>
      </c>
      <c r="K347" s="51">
        <f>SUBTOTAL(9,K345:K346)</f>
        <v>128165.07</v>
      </c>
      <c r="L347" s="51">
        <f>SUBTOTAL(9,L345:L346)</f>
        <v>48454.35</v>
      </c>
      <c r="N347" s="28">
        <f>IF(A347&lt;&gt;0,INDEX(#REF!,MATCH(A347,#REF!,0),10),0)</f>
        <v>0</v>
      </c>
      <c r="O347" s="30">
        <f>IF(A347&lt;&gt;0,INDEX(#REF!,MATCH(A347,#REF!,0),10),0)</f>
        <v>0</v>
      </c>
      <c r="P347" s="28">
        <f>IF(A347&lt;&gt;0,INDEX(#REF!,MATCH(A347,#REF!,0),8),0)</f>
        <v>0</v>
      </c>
    </row>
    <row r="348" spans="1:16" s="16" customFormat="1">
      <c r="A348" s="14" t="s">
        <v>679</v>
      </c>
      <c r="B348" s="3" t="s">
        <v>680</v>
      </c>
      <c r="C348" s="14" t="s">
        <v>15</v>
      </c>
      <c r="D348" s="3" t="s">
        <v>681</v>
      </c>
      <c r="E348" s="3"/>
      <c r="F348" s="3" t="s">
        <v>17</v>
      </c>
      <c r="H348" s="22">
        <v>43532</v>
      </c>
      <c r="I348" s="3" t="s">
        <v>682</v>
      </c>
      <c r="J348" s="8">
        <v>3103.1800000000003</v>
      </c>
      <c r="K348" s="49">
        <v>3103.1800000000003</v>
      </c>
      <c r="L348" s="49">
        <v>0</v>
      </c>
      <c r="N348" s="28" t="e">
        <f>IF(A348&lt;&gt;0,INDEX(#REF!,MATCH(A348,#REF!,0),10),0)</f>
        <v>#REF!</v>
      </c>
      <c r="O348" s="30" t="e">
        <f>IF(A348&lt;&gt;0,INDEX(#REF!,MATCH(A348,#REF!,0),10),0)</f>
        <v>#REF!</v>
      </c>
      <c r="P348" s="28" t="e">
        <f>IF(A348&lt;&gt;0,INDEX(#REF!,MATCH(A348,#REF!,0),8),0)</f>
        <v>#REF!</v>
      </c>
    </row>
    <row r="349" spans="1:16" s="16" customFormat="1">
      <c r="C349" s="14" t="s">
        <v>15</v>
      </c>
      <c r="D349" s="3" t="s">
        <v>683</v>
      </c>
      <c r="E349" s="3"/>
      <c r="F349" s="3" t="s">
        <v>19</v>
      </c>
      <c r="H349" s="22">
        <v>43735</v>
      </c>
      <c r="I349" s="3" t="s">
        <v>684</v>
      </c>
      <c r="J349" s="8">
        <v>3611.19</v>
      </c>
      <c r="K349" s="49">
        <v>3611.19</v>
      </c>
      <c r="L349" s="49">
        <v>3611.19</v>
      </c>
      <c r="N349" s="28">
        <f>IF(A349&lt;&gt;0,INDEX(#REF!,MATCH(A349,#REF!,0),10),0)</f>
        <v>0</v>
      </c>
      <c r="O349" s="30">
        <f>IF(A349&lt;&gt;0,INDEX(#REF!,MATCH(A349,#REF!,0),10),0)</f>
        <v>0</v>
      </c>
      <c r="P349" s="28">
        <f>IF(A349&lt;&gt;0,INDEX(#REF!,MATCH(A349,#REF!,0),8),0)</f>
        <v>0</v>
      </c>
    </row>
    <row r="350" spans="1:16" s="16" customFormat="1">
      <c r="C350" s="14" t="s">
        <v>15</v>
      </c>
      <c r="D350" s="3" t="s">
        <v>685</v>
      </c>
      <c r="E350" s="3"/>
      <c r="F350" s="3" t="s">
        <v>19</v>
      </c>
      <c r="H350" s="22">
        <v>43775</v>
      </c>
      <c r="I350" s="3" t="s">
        <v>686</v>
      </c>
      <c r="J350" s="8">
        <v>3359.57</v>
      </c>
      <c r="K350" s="49">
        <v>3359.57</v>
      </c>
      <c r="L350" s="49">
        <v>3359.58</v>
      </c>
      <c r="N350" s="28">
        <f>IF(A350&lt;&gt;0,INDEX(#REF!,MATCH(A350,#REF!,0),10),0)</f>
        <v>0</v>
      </c>
      <c r="O350" s="30">
        <f>IF(A350&lt;&gt;0,INDEX(#REF!,MATCH(A350,#REF!,0),10),0)</f>
        <v>0</v>
      </c>
      <c r="P350" s="28">
        <f>IF(A350&lt;&gt;0,INDEX(#REF!,MATCH(A350,#REF!,0),8),0)</f>
        <v>0</v>
      </c>
    </row>
    <row r="351" spans="1:16" s="16" customFormat="1">
      <c r="C351" s="14" t="s">
        <v>15</v>
      </c>
      <c r="D351" s="3" t="s">
        <v>687</v>
      </c>
      <c r="E351" s="3"/>
      <c r="F351" s="3" t="s">
        <v>19</v>
      </c>
      <c r="H351" s="22">
        <v>43791</v>
      </c>
      <c r="I351" s="3" t="s">
        <v>688</v>
      </c>
      <c r="J351" s="8">
        <v>4479.43</v>
      </c>
      <c r="K351" s="49">
        <v>4479.43</v>
      </c>
      <c r="L351" s="49">
        <v>4479.4400000000005</v>
      </c>
      <c r="N351" s="28">
        <f>IF(A351&lt;&gt;0,INDEX(#REF!,MATCH(A351,#REF!,0),10),0)</f>
        <v>0</v>
      </c>
      <c r="O351" s="30">
        <f>IF(A351&lt;&gt;0,INDEX(#REF!,MATCH(A351,#REF!,0),10),0)</f>
        <v>0</v>
      </c>
      <c r="P351" s="28">
        <f>IF(A351&lt;&gt;0,INDEX(#REF!,MATCH(A351,#REF!,0),8),0)</f>
        <v>0</v>
      </c>
    </row>
    <row r="352" spans="1:16" s="16" customFormat="1">
      <c r="C352" s="14" t="s">
        <v>15</v>
      </c>
      <c r="D352" s="3" t="s">
        <v>689</v>
      </c>
      <c r="E352" s="3"/>
      <c r="F352" s="3" t="s">
        <v>17</v>
      </c>
      <c r="H352" s="22">
        <v>43796</v>
      </c>
      <c r="I352" s="18" t="s">
        <v>690</v>
      </c>
      <c r="J352" s="8">
        <v>18096.27</v>
      </c>
      <c r="K352" s="49">
        <v>18096.27</v>
      </c>
      <c r="L352" s="49">
        <v>11209.27</v>
      </c>
      <c r="N352" s="28">
        <f>IF(A352&lt;&gt;0,INDEX(#REF!,MATCH(A352,#REF!,0),10),0)</f>
        <v>0</v>
      </c>
      <c r="O352" s="30">
        <f>IF(A352&lt;&gt;0,INDEX(#REF!,MATCH(A352,#REF!,0),10),0)</f>
        <v>0</v>
      </c>
      <c r="P352" s="28">
        <f>IF(A352&lt;&gt;0,INDEX(#REF!,MATCH(A352,#REF!,0),8),0)</f>
        <v>0</v>
      </c>
    </row>
    <row r="353" spans="1:16" s="16" customFormat="1" ht="24.75" customHeight="1">
      <c r="E353" s="15" t="s">
        <v>779</v>
      </c>
      <c r="F353" s="15"/>
      <c r="G353" s="15"/>
      <c r="H353" s="23"/>
      <c r="I353" s="15"/>
      <c r="J353" s="9">
        <f>SUBTOTAL(9,J348:J352)</f>
        <v>32649.64</v>
      </c>
      <c r="K353" s="51">
        <f>SUBTOTAL(9,K348:K352)</f>
        <v>32649.64</v>
      </c>
      <c r="L353" s="51">
        <f>SUBTOTAL(9,L348:L352)</f>
        <v>22659.480000000003</v>
      </c>
      <c r="N353" s="28">
        <f>IF(A353&lt;&gt;0,INDEX(#REF!,MATCH(A353,#REF!,0),10),0)</f>
        <v>0</v>
      </c>
      <c r="O353" s="30">
        <f>IF(A353&lt;&gt;0,INDEX(#REF!,MATCH(A353,#REF!,0),10),0)</f>
        <v>0</v>
      </c>
      <c r="P353" s="28">
        <f>IF(A353&lt;&gt;0,INDEX(#REF!,MATCH(A353,#REF!,0),8),0)</f>
        <v>0</v>
      </c>
    </row>
    <row r="354" spans="1:16" s="16" customFormat="1" ht="10.5" customHeight="1" thickBot="1">
      <c r="D354" s="2" t="s">
        <v>691</v>
      </c>
      <c r="E354" s="2"/>
      <c r="F354" s="2"/>
      <c r="G354" s="2"/>
      <c r="H354" s="21"/>
      <c r="I354" s="2"/>
      <c r="J354" s="10">
        <f>SUM(J353,J347,J344,J341,J335,J329,J324,J319,J311,J307,J302,J299,J295,J291,J286,J284,J282,J279,J276,J265,J263,J260,J258,J252,J245,J243,J241,J237,J230,J228,J226,J223,J220,J216,J214,J199,J196,J193,J191,J188,J186,J184,J179,J177,J174,J169,J165,J163,J158,J156,J154,J148,J146,J144,J142,J140,J138,J135,J130,J128,J124,J120,J116,J109,J105,J103,J97,J95,J93,J88,J85,J77,J73,J66,J62,J60,J57,J51,J48,J43,J35,J33,J28,J26,J24,J19,J9)</f>
        <v>26102849.324625008</v>
      </c>
      <c r="K354" s="10">
        <f>SUM(K353,K347,K344,K341,K335,K329,K324,K319,K311,K307,K302,K299,K295,K291,K286,K284,K282,K279,K276,K265,K263,K260,K258,K252,K245,K243,K241,K237,K230,K228,K226,K223,K220,K216,K214,K199,K196,K193,K191,K188,K186,K184,K179,K177,K174,K169,K165,K163,K158,K156,K154,K148,K146,K144,K142,K140,K138,K135,K130,K128,K124,K120,K116,K109,K105,K103,K97,K95,K93,K88,K85,K77,K73,K66,K62,K60,K57,K51,K48,K43,K35,K33,K28,K26,K24,K19,K9)</f>
        <v>27373508.890000004</v>
      </c>
      <c r="L354" s="10">
        <f>SUM(L353,L347,L344,L341,L335,L329,L324,L319,L311,L307,L302,L299,L295,L291,L286,L284,L282,L279,L276,L265,L263,L260,L258,L252,L245,L243,L241,L237,L230,L228,L226,L223,L220,L216,L214,L199,L196,L193,L191,L188,L186,L184,L179,L177,L174,L169,L165,L163,L158,L156,L154,L148,L146,L144,L142,L140,L138,L135,L130,L128,L124,L120,L116,L109,L105,L103,L97,L95,L93,L88,L85,L77,L73,L66,L62,L60,L57,L51,L48,L43,L35,L33,L28,L26,L24,L19,L9)</f>
        <v>20056102.850000009</v>
      </c>
      <c r="N354" s="28"/>
      <c r="O354" s="30">
        <f>IF(A354&lt;&gt;0,INDEX(#REF!,MATCH(A354,#REF!,0),10),0)</f>
        <v>0</v>
      </c>
      <c r="P354" s="28">
        <f>IF(A354&lt;&gt;0,INDEX(#REF!,MATCH(A354,#REF!,0),8),0)</f>
        <v>0</v>
      </c>
    </row>
    <row r="355" spans="1:16" s="16" customFormat="1" ht="13.5" thickTop="1">
      <c r="H355" s="19"/>
      <c r="J355" s="17"/>
      <c r="K355" s="17"/>
      <c r="L355" s="17"/>
      <c r="N355" s="28"/>
      <c r="O355" s="28"/>
    </row>
    <row r="357" spans="1:16">
      <c r="A357" s="1" t="s">
        <v>692</v>
      </c>
      <c r="B357" s="4"/>
      <c r="C357" s="4"/>
      <c r="D357" s="5"/>
      <c r="E357" s="5"/>
      <c r="F357" s="5"/>
      <c r="G357" s="5"/>
      <c r="H357" s="25"/>
      <c r="I357" s="5"/>
      <c r="J357" s="35"/>
      <c r="K357" s="5"/>
      <c r="L357" s="5"/>
      <c r="M357" s="5"/>
    </row>
    <row r="358" spans="1:16">
      <c r="D358" s="5"/>
      <c r="E358" s="5"/>
      <c r="F358" s="5"/>
      <c r="G358" s="5"/>
      <c r="H358" s="25"/>
      <c r="I358" s="5"/>
      <c r="J358" s="35"/>
      <c r="K358" s="5"/>
      <c r="L358" s="5"/>
      <c r="M358" s="5"/>
    </row>
    <row r="365" spans="1:16">
      <c r="J365" s="63"/>
    </row>
  </sheetData>
  <autoFilter ref="A6:M354" xr:uid="{00000000-0009-0000-0000-000004000000}"/>
  <pageMargins left="0.59097222222222223" right="0.59097222222222223" top="0.59097222222222223" bottom="0.59097222222222223" header="0" footer="0"/>
  <pageSetup paperSize="5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2021 Final Report FR</vt:lpstr>
      <vt:lpstr>2021 Final Report EN</vt:lpstr>
      <vt:lpstr>2019 System Report EN+FR</vt:lpstr>
      <vt:lpstr>2019 System Report (2)</vt:lpstr>
      <vt:lpstr>'2019 System Report EN+FR'!Print_Area</vt:lpstr>
      <vt:lpstr>'2021 Final Report EN'!Print_Area</vt:lpstr>
      <vt:lpstr>'2021 Final Report FR'!Print_Area</vt:lpstr>
      <vt:lpstr>'2021 Final Report EN'!Print_Titles</vt:lpstr>
      <vt:lpstr>'2021 Final Report FR'!Print_Titles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Contrats de plus de X $ totalisant plus de X $ par fournisseur</dc:title>
  <dc:creator>Crystal Decisions</dc:creator>
  <dc:description>Powered by Crystal</dc:description>
  <cp:lastModifiedBy>Angelo Marino</cp:lastModifiedBy>
  <cp:lastPrinted>2022-04-01T21:43:22Z</cp:lastPrinted>
  <dcterms:created xsi:type="dcterms:W3CDTF">2020-01-14T00:02:56Z</dcterms:created>
  <dcterms:modified xsi:type="dcterms:W3CDTF">2022-04-01T21:44:20Z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016B9E1421FC6E368B2C2DA50FE47B91398678C5D33A316713CCAE493813A2EBBAECB6E2010AFBEB90CB79A6BFBFB02461C2E7BA097D1CCC7112E4C724BE0DF381A555B73885B3899DC05C31A6C7FBD16F7811FB376FDFF714DFA9481DB21F4D4D2E73BCEE46A0DEC26847B39E150CF90108BFFD93AD98010BFB3BED522F4D1</vt:lpwstr>
  </property>
  <property fmtid="{D5CDD505-2E9C-101B-9397-08002B2CF9AE}" pid="3" name="Business Objects Context Information1">
    <vt:lpwstr>294C1F960432DAA29C2D859928B74E6F0C0641D129CA01E1FA9055919A21DEB19E14C8CCF5CD4B04D76426EC6E980B02CC7E975E9687B501F8C28636ACF8B8B25D49F798858144A4DBBDFFB571A0092D28A226FD815EC3B4460FDA5BB5B620F69096C4B81A706F8E310C9BF52DB9005E5272C0947ADDF867ED8501CA2ED887A</vt:lpwstr>
  </property>
  <property fmtid="{D5CDD505-2E9C-101B-9397-08002B2CF9AE}" pid="4" name="Business Objects Context Information2">
    <vt:lpwstr>AB29FFA963AFF3587B55CA95662A94ADDF992A7EB1C383C7316E899AC53ED0E605D0FEC070596C4588926E575F9EA5F72611967656FC308124F6C8AF30E01BF3A4A372DD38CE30C5467E01695CE0456E6C6F5AB52217A8CF2F5861ECE6CB3F6DBB4564857C0F395909602A52CEC902714E7481DB7A677A1709AFFEA9687D657</vt:lpwstr>
  </property>
  <property fmtid="{D5CDD505-2E9C-101B-9397-08002B2CF9AE}" pid="5" name="Business Objects Context Information3">
    <vt:lpwstr>1D775C1800A4C411CF38D6D0590FC4737DAFA2BF366BCD6AF07C0DDD41A1C9632616C13E0DAEF266E0376AB16954957311D83F21695206B915F5E74B5109DB98DAABF636B69F67C7A5C15319D208A35DF881486AFE8B5E34A057C49BEA7CD9B0FC652D61A16EBD76F7B26C19A6486DB7CBA3917A6966D74A939C450C15D8212</vt:lpwstr>
  </property>
  <property fmtid="{D5CDD505-2E9C-101B-9397-08002B2CF9AE}" pid="6" name="Business Objects Context Information4">
    <vt:lpwstr>5C4806B6633CEB3604C6FE85DF83A5FC02E3A0BB7904F6C918460DE7F7A7E6446C0A29A40CCCEDAA72DA7ED2FB66B87420A68730E00FE521E84D0E91486407ADAA9B563D82D21AA5E4D81744AE183B6D401697B139B83DBF20086A3963A71FF023246FDD6D55F00C43E2A6620D49C9A335E84127A9F67D5DBD10E75F5FED769</vt:lpwstr>
  </property>
  <property fmtid="{D5CDD505-2E9C-101B-9397-08002B2CF9AE}" pid="7" name="Business Objects Context Information5">
    <vt:lpwstr>772636C97726F1DF4A581441D0B8E30761D000896F3E6DE0D5929256EDE6BE42C8F2179E761000599DF459B522329EFD21434636653228D6DA05A253EFD8C95F1D4EA0916A3A934451FB99709292A816207376B7FFA9DD02CA9F82A7920B2453F4A04281FFCDAABCBD4F3F0AAA6C32A108BB1A2EC4C276344A1339A669301D0</vt:lpwstr>
  </property>
  <property fmtid="{D5CDD505-2E9C-101B-9397-08002B2CF9AE}" pid="8" name="Business Objects Context Information6">
    <vt:lpwstr>66EAFEE0AEA7CD758363C88B07BF9C8ABAC0D9880FE9F4100D6D5DF11709130ABEF59DBFF6CE41F736A9E5BE3F26F5D13734C80E306484608907925242FC9E3FBE52DFEE328316CAB16C333D7B9F8D9B1194F5D6BC9C20D078EC872C4CEEFE6616D4A970FCBCD66766EC291D296AD2B1331987331513F0654E3296473666A36</vt:lpwstr>
  </property>
  <property fmtid="{D5CDD505-2E9C-101B-9397-08002B2CF9AE}" pid="9" name="Business Objects Context Information7">
    <vt:lpwstr>493B52087CF3189E71BE3274566E22A2F33690153B2A935B56F30AC6F62383C21E307A8E1DA6524E3FA01EBAFE8B9FD84CB1E44D0315E3752FB2C1E01DB492D0E4D236541EDC01D98E3D0B68EDB4CAD5D941BE4AB1C176ED2897BA598C027B803D86D85D93544CD082433712C74203742364FB2189B5DAD73D675655D4C7F32</vt:lpwstr>
  </property>
  <property fmtid="{D5CDD505-2E9C-101B-9397-08002B2CF9AE}" pid="10" name="Business Objects Context Information8">
    <vt:lpwstr>9EC2C86ADB1EE86E8954E65F2B63CF43E6527FFF23315FEDDDD6147627E7B56BDE4F5134414C118EFBE2ED833C655C7D4A78A3163212A8D48E86E1F7F826E7CC46B294F186</vt:lpwstr>
  </property>
</Properties>
</file>