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Contract List by Supplier - Law 122\2022\"/>
    </mc:Choice>
  </mc:AlternateContent>
  <xr:revisionPtr revIDLastSave="0" documentId="13_ncr:1_{A2805A9A-CC41-45B8-AF4B-158BEF923EA0}" xr6:coauthVersionLast="47" xr6:coauthVersionMax="47" xr10:uidLastSave="{00000000-0000-0000-0000-000000000000}"/>
  <bookViews>
    <workbookView xWindow="-120" yWindow="-120" windowWidth="29040" windowHeight="15840" xr2:uid="{710CB3FF-533E-4D80-BCA0-E9FD263F28D5}"/>
  </bookViews>
  <sheets>
    <sheet name="2022 EN" sheetId="1" r:id="rId1"/>
  </sheets>
  <definedNames>
    <definedName name="_xlnm._FilterDatabase" localSheetId="0" hidden="1">'2022 EN'!$A$6:$C$443</definedName>
    <definedName name="_xlnm.Print_Area" localSheetId="0">'2022 EN'!$A$1:$C$443</definedName>
    <definedName name="_xlnm.Print_Titles" localSheetId="0">'2022 EN'!$1:$7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5" i="1"/>
  <c r="C20" i="1"/>
  <c r="C24" i="1"/>
  <c r="C26" i="1"/>
  <c r="C36" i="1"/>
  <c r="C39" i="1"/>
  <c r="C43" i="1"/>
  <c r="C46" i="1"/>
  <c r="C56" i="1"/>
  <c r="C60" i="1"/>
  <c r="C62" i="1"/>
  <c r="C68" i="1"/>
  <c r="C90" i="1" s="1"/>
  <c r="C442" i="1" s="1"/>
  <c r="C70" i="1"/>
  <c r="C92" i="1"/>
  <c r="C103" i="1"/>
  <c r="C105" i="1"/>
  <c r="C107" i="1"/>
  <c r="C118" i="1"/>
  <c r="C122" i="1"/>
  <c r="C125" i="1"/>
  <c r="C129" i="1"/>
  <c r="C131" i="1"/>
  <c r="C132" i="1"/>
  <c r="C134" i="1"/>
  <c r="C136" i="1"/>
  <c r="C138" i="1"/>
  <c r="C145" i="1"/>
  <c r="C149" i="1"/>
  <c r="C152" i="1"/>
  <c r="C155" i="1"/>
  <c r="C157" i="1"/>
  <c r="C161" i="1"/>
  <c r="C168" i="1"/>
  <c r="C171" i="1"/>
  <c r="C173" i="1"/>
  <c r="C175" i="1"/>
  <c r="C177" i="1"/>
  <c r="C180" i="1"/>
  <c r="C182" i="1"/>
  <c r="C186" i="1"/>
  <c r="C189" i="1"/>
  <c r="C196" i="1"/>
  <c r="C197" i="1"/>
  <c r="C199" i="1" s="1"/>
  <c r="C205" i="1"/>
  <c r="C207" i="1"/>
  <c r="C209" i="1"/>
  <c r="C211" i="1"/>
  <c r="C217" i="1"/>
  <c r="C219" i="1"/>
  <c r="C221" i="1"/>
  <c r="C222" i="1"/>
  <c r="C223" i="1"/>
  <c r="C224" i="1"/>
  <c r="C226" i="1"/>
  <c r="C232" i="1"/>
  <c r="C247" i="1"/>
  <c r="C250" i="1"/>
  <c r="C253" i="1"/>
  <c r="C257" i="1"/>
  <c r="C261" i="1"/>
  <c r="C263" i="1"/>
  <c r="C266" i="1"/>
  <c r="C268" i="1"/>
  <c r="C273" i="1"/>
  <c r="C277" i="1" s="1"/>
  <c r="C274" i="1"/>
  <c r="C279" i="1"/>
  <c r="C285" i="1"/>
  <c r="C298" i="1"/>
  <c r="C300" i="1"/>
  <c r="C303" i="1"/>
  <c r="C305" i="1"/>
  <c r="C307" i="1"/>
  <c r="C309" i="1"/>
  <c r="C315" i="1"/>
  <c r="C317" i="1"/>
  <c r="C319" i="1"/>
  <c r="C320" i="1"/>
  <c r="C321" i="1"/>
  <c r="C325" i="1"/>
  <c r="C327" i="1"/>
  <c r="C328" i="1"/>
  <c r="C329" i="1" s="1"/>
  <c r="C332" i="1"/>
  <c r="C335" i="1"/>
  <c r="C338" i="1"/>
  <c r="C344" i="1"/>
  <c r="C346" i="1"/>
  <c r="C347" i="1"/>
  <c r="C349" i="1"/>
  <c r="C361" i="1"/>
  <c r="C363" i="1"/>
  <c r="C370" i="1"/>
  <c r="C371" i="1"/>
  <c r="C376" i="1"/>
  <c r="C378" i="1"/>
  <c r="C381" i="1"/>
  <c r="C383" i="1"/>
  <c r="C394" i="1"/>
  <c r="C401" i="1"/>
  <c r="C403" i="1"/>
  <c r="C405" i="1"/>
  <c r="C407" i="1"/>
  <c r="C409" i="1"/>
  <c r="C417" i="1"/>
  <c r="C424" i="1"/>
  <c r="C427" i="1"/>
  <c r="C429" i="1"/>
  <c r="C434" i="1"/>
  <c r="C436" i="1"/>
  <c r="C441" i="1"/>
</calcChain>
</file>

<file path=xl/sharedStrings.xml><?xml version="1.0" encoding="utf-8"?>
<sst xmlns="http://schemas.openxmlformats.org/spreadsheetml/2006/main" count="542" uniqueCount="390">
  <si>
    <t>Inc. all applicable taxes</t>
  </si>
  <si>
    <t>Total Contracts over $2,000 totaling more than $25,000 per supplier between 2022/01/01 and 2022/12/31</t>
  </si>
  <si>
    <t>Total for the supplier: WOOD WYANT</t>
  </si>
  <si>
    <t>FLOOR CLEANING MACHINE</t>
  </si>
  <si>
    <t>CLEANING MATERIALS - ACC</t>
  </si>
  <si>
    <t>WOOD WYANT</t>
  </si>
  <si>
    <t>Total for the supplier: WILLIAMS SCOTSMAN OF CANADA INC.</t>
  </si>
  <si>
    <t>OFFICE TRAILER FOR PUBLIC WORKS</t>
  </si>
  <si>
    <t>WILLIAMS SCOTSMAN OF CANADA INC.</t>
  </si>
  <si>
    <t>Total for the supplier: WAJAX</t>
  </si>
  <si>
    <t xml:space="preserve"> GENERATOR REPAIR - PUMP STATION</t>
  </si>
  <si>
    <t xml:space="preserve"> GENERATOR REPAIR - ACC</t>
  </si>
  <si>
    <t>SERVICE CONTRACT - GENERATOR MAINTENANCE</t>
  </si>
  <si>
    <t>WAJAX</t>
  </si>
  <si>
    <t>Total for the supplier: W. COTE &amp; FILS LTEE</t>
  </si>
  <si>
    <t>PURCHASE OF A TEN WHEELER</t>
  </si>
  <si>
    <t>W. COTE &amp; FILS LTEE</t>
  </si>
  <si>
    <t>Total for the supplier: USD GLOBAL INC</t>
  </si>
  <si>
    <t>PURCHASE AND DELIVERY OF 240L BROWN COMPOST BINS</t>
  </si>
  <si>
    <t>MAINTENANCE SERVICES FOR THE RECYCLING &amp; BLACK BINS</t>
  </si>
  <si>
    <t>USD GLOBAL INC</t>
  </si>
  <si>
    <t>Total for the supplier: UNITED RENTALS OF CANADA INC</t>
  </si>
  <si>
    <t>EQUIPMENT RENTAL - PW</t>
  </si>
  <si>
    <t>UNITED RENTALS OF CANADA INC</t>
  </si>
  <si>
    <t>Total for the supplier: TLC GLOBAL IMPRESSION</t>
  </si>
  <si>
    <t>MISCELLANEOUS MATERIALS &amp; SUPPLIES</t>
  </si>
  <si>
    <t>VARIOUS BROCHURES - PW</t>
  </si>
  <si>
    <t>VARIUOS PARK SIGNS</t>
  </si>
  <si>
    <t>BROCHURE - FALL 2022 - LIBRARY</t>
  </si>
  <si>
    <t>BROCHURE - SUMMER 2022 - LIBRARY</t>
  </si>
  <si>
    <t>TLC GLOBAL IMPRESSION</t>
  </si>
  <si>
    <t>Total for the supplier: TETRA TECH QI INC.</t>
  </si>
  <si>
    <t>PROFESSIONAL SERVICES - INSTALLATION OF 380 RESIDENTIAL WATER METERS</t>
  </si>
  <si>
    <t>TETRA TECH QI INC.</t>
  </si>
  <si>
    <t>Total for the supplier: TERRASSEMENT TECNICK INC.</t>
  </si>
  <si>
    <t>TREE PLANTING</t>
  </si>
  <si>
    <t>TERRASSEMENT TECNICK INC.</t>
  </si>
  <si>
    <t>Total for the supplier: SYSTEMES URBAINS INC.</t>
  </si>
  <si>
    <t xml:space="preserve">UPGRADING PUBLIC STREETLIGHTS ON MACKLE </t>
  </si>
  <si>
    <t>SYSTEMES URBAINS INC.</t>
  </si>
  <si>
    <t>Total for the supplier: STREETLIGHT DATA INC.</t>
  </si>
  <si>
    <t xml:space="preserve">PROFESSIONAL SERVICES - TRAFFIC DATA </t>
  </si>
  <si>
    <t>STREETLIGHT DATA INC.</t>
  </si>
  <si>
    <t>Total for the supplier: STANTEC EXPERTS-CONSEILS LTEE</t>
  </si>
  <si>
    <t>PROFESSIONAL SERVICES - AUSCULTATION &amp; SLEEVING OF WATER AND SEWER PIPES</t>
  </si>
  <si>
    <t>PROFESSIONAL SERVICES - REFURBISHING KIRWAN PARK</t>
  </si>
  <si>
    <t>STANTEC EXPERTS-CONSEILS LTEE</t>
  </si>
  <si>
    <t>Total for the supplier: ST-LAURENT SUSPENSIONS</t>
  </si>
  <si>
    <t>VEHICLE REPAIRS</t>
  </si>
  <si>
    <t>ST-LAURENT SUSPENSIONS</t>
  </si>
  <si>
    <t>Total for the supplier: SOLUTIONS INFORMATIQUES INSO INC.</t>
  </si>
  <si>
    <t>PURCHASE OF TABLETS, DOCKING STATION + ACCESSORIES</t>
  </si>
  <si>
    <t>SOLUTIONS INFORMATIQUES INSO INC.</t>
  </si>
  <si>
    <t>Total for the supplier: SOCIETE DE SAUVETAGE</t>
  </si>
  <si>
    <t>AQUATICS - TRAINING/MATERIALS</t>
  </si>
  <si>
    <t>SOCIETE DE SAUVETAGE</t>
  </si>
  <si>
    <t>Total for the supplier: SIROSOL BETON MOBILE INC</t>
  </si>
  <si>
    <t>CONCRETE FOR SIDEWALKS</t>
  </si>
  <si>
    <t>SIROSOL BETON MOBILE INC</t>
  </si>
  <si>
    <t>Total for the supplier: SIMO MANAGEMENT</t>
  </si>
  <si>
    <t>INSPECTIONS OF THE 29 BACKFLOW PREVENTION DEVICES</t>
  </si>
  <si>
    <t>BASIC SERVICE - CONTRACT FOR MANAGEMENT WATER &amp; SEWER SYSTEM OF THE CITY</t>
  </si>
  <si>
    <t>LEAD AND COPPER WATER SAMPLING 2022</t>
  </si>
  <si>
    <t>BRINGING WATER SERVICE LINES TO FIVE PARKS</t>
  </si>
  <si>
    <t>FEE SERVICES - CONTRACT FOR MANAGEMENT WATER &amp; SEWER SYSTEM OF THE CITY</t>
  </si>
  <si>
    <t>SIMO MANAGEMENT</t>
  </si>
  <si>
    <t>Total for the supplier: SIGNEL SERVICES</t>
  </si>
  <si>
    <t>ROAD SIGNALING PRODUCTS  - VARIOUS LOCATIONS</t>
  </si>
  <si>
    <t>SIGNEL SERVICES</t>
  </si>
  <si>
    <t>Total for the supplier: SALESFORCE.COM CANADA CORP</t>
  </si>
  <si>
    <t>CONTRACT FOR CASE MANAGEMENT SYSTEM &amp; CUSOMER RELATIONSHIP MANAGEMENT</t>
  </si>
  <si>
    <t>SALESFORCE.COM CANADA CORP</t>
  </si>
  <si>
    <t>Total for the supplier: REDDOX PISCINE ET SPA</t>
  </si>
  <si>
    <t>MAINTENANCE SERVICES FOR INDOOR POOLS</t>
  </si>
  <si>
    <t>MAINTENANCE SERVICES FOR OUTDOOR POOL</t>
  </si>
  <si>
    <t>MAINTENANCE SERVICES FOR TENNIS CLUB POOL</t>
  </si>
  <si>
    <t>REDDOX PISCINE ET SPA</t>
  </si>
  <si>
    <t>Total for the supplier: RECYCLAGE NOTRE-DAME INC.</t>
  </si>
  <si>
    <t>DISPOSAL OF WASTE - CITY'S STREET SWEEPERS AND SNOW DUMP</t>
  </si>
  <si>
    <t>RECYCLAGE NOTRE-DAME INC.</t>
  </si>
  <si>
    <t>Total for the supplier: RCI ENVIRONNEMENT INC./DIV. DE WM QUEBEC INC</t>
  </si>
  <si>
    <t>COLLECTION AND TRANSPORT OF WASTE, BULKY WASTE AND ORGANIC MATERIALS</t>
  </si>
  <si>
    <t>RCI ENVIRONNEMENT INC./DIV. DE WM QUEBEC INC</t>
  </si>
  <si>
    <t>Total for the supplier: RAYMOND CHABOT GRANT THORNTON &amp; CIE</t>
  </si>
  <si>
    <t>PROFESSIONAL SERVICES - RECRUITMENT</t>
  </si>
  <si>
    <t>PROFESSIONAL SERVICES - DIAGNOSTIC OF EFFICIENCY REPORT</t>
  </si>
  <si>
    <t>RAYMOND CHABOT GRANT THORNTON &amp; CIE</t>
  </si>
  <si>
    <t>Total for the supplier: QUADIENT CANADA LTD</t>
  </si>
  <si>
    <t>POSTAGE</t>
  </si>
  <si>
    <t>QUADIENT CANADA LTD</t>
  </si>
  <si>
    <t>Total for the supplier: PRODUITS SUNCOR ENERGIE S.E.N.C.</t>
  </si>
  <si>
    <t xml:space="preserve">PURCHASE OF DIESEL </t>
  </si>
  <si>
    <t>REGULAR FUEL FOR CITY VEHICLES</t>
  </si>
  <si>
    <t>PRODUITS SUNCOR ENERGIE S.E.N.C.</t>
  </si>
  <si>
    <t>Total for the supplier: PRESCOTT S.M.INC</t>
  </si>
  <si>
    <t>SANITARY SUPPLIES</t>
  </si>
  <si>
    <t>PRESCOTT S.M.INC</t>
  </si>
  <si>
    <t>Total for the supplier: PG SOLUTIONS INC.</t>
  </si>
  <si>
    <t>MASTER SOFTWARE LICENSE AND SUPPORT</t>
  </si>
  <si>
    <t>PG SOLUTIONS INC.</t>
  </si>
  <si>
    <t>Total for the supplier: PINCOR LTEE</t>
  </si>
  <si>
    <t>CONTRACT FOR REFURBISHING OF ARENA BUILDING ENVELOPE</t>
  </si>
  <si>
    <t>PINCOR LTEE</t>
  </si>
  <si>
    <t>Total for the supplier: PC-COURT LTEE</t>
  </si>
  <si>
    <t>PURCHASE OF MATERIAL FOR TENNIS COURTS</t>
  </si>
  <si>
    <t>MAINTENANCE AND SERVICES FOR THE TENNIS COURTS</t>
  </si>
  <si>
    <t>PC-COURT LTEE</t>
  </si>
  <si>
    <t>Total for the supplier: PAYSAGISTE STRATHMORE LANDSCAPING</t>
  </si>
  <si>
    <t>CONTRACT FOR TREE PRUNING AND BRACING</t>
  </si>
  <si>
    <t>PAYSAGISTE STRATHMORE LANDSCAPING</t>
  </si>
  <si>
    <t>Total for the supplier: PAVAGES PASCAL INC.</t>
  </si>
  <si>
    <t>SPEED BUMP</t>
  </si>
  <si>
    <t>PAVAGES PASCAL INC.</t>
  </si>
  <si>
    <t>Total for the supplier: NRJ ENVIRONNEMENT ROUTIER INC. (ISO 9002)</t>
  </si>
  <si>
    <t>COLLECTION &amp; TRANSPORT OF SECONDARY RECYCLABLE MATERIALS</t>
  </si>
  <si>
    <t>NRJ ENVIRONNEMENT ROUTIER INC. (ISO 9002)</t>
  </si>
  <si>
    <t>Total for the supplier: NOVEXCO INC.</t>
  </si>
  <si>
    <t>FURNITURE - LIBRARY</t>
  </si>
  <si>
    <t>OFFICE SUPPLIES - CITY HALL</t>
  </si>
  <si>
    <t>NOVEXCO INC.</t>
  </si>
  <si>
    <t>Total for the supplier: NADEAU BLONDIN LORTIE ARCHITECTES</t>
  </si>
  <si>
    <t>REPORT DEFICIENCIES EXTERIOR WALLS ACC BUILDING</t>
  </si>
  <si>
    <t>NADEAU BLONDIN LORTIE ARCHITECTES</t>
  </si>
  <si>
    <t>Total for the supplier: MUNIPAAS CORPORATION</t>
  </si>
  <si>
    <t>CONFIGURING, TRAINING &amp; SUPPORT CASE MANAGEMENT SYSTEM</t>
  </si>
  <si>
    <t>MUNIPAAS CORPORATION</t>
  </si>
  <si>
    <t>Total for the supplier: MICROMEL</t>
  </si>
  <si>
    <t>CONSULTING SERVICES FOR THE YEAR 2022</t>
  </si>
  <si>
    <t>MICROMEL</t>
  </si>
  <si>
    <t>Total for the supplier: METAL PLESS INC.</t>
  </si>
  <si>
    <t>LIVE EDGE BLADE FOR PLOW</t>
  </si>
  <si>
    <t>PURCHASE OF A SNOW PLOW</t>
  </si>
  <si>
    <t>METAL PLESS INC.</t>
  </si>
  <si>
    <t>Total for the supplier: MARQUAGE SIGNALISATION RIVE-SUD B.A. INC.</t>
  </si>
  <si>
    <t>LINE PAINTING ON CERTAIN CITY STREETS</t>
  </si>
  <si>
    <t>MARQUAGE SIGNALISATION RIVE-SUD B.A. INC.</t>
  </si>
  <si>
    <t>Total for the supplier: LUMEN INC.  (VENTES)</t>
  </si>
  <si>
    <t>ELECTRICAL SUPPLIES</t>
  </si>
  <si>
    <t>LED LIGHTS OUTDOOR RINK - TRUDEAU PARK</t>
  </si>
  <si>
    <t>BOLLARDS - BLOOMER PARK</t>
  </si>
  <si>
    <t>BOLLARDS - GOLDBERG PARK</t>
  </si>
  <si>
    <t>LUMEN INC.  (VENTES)</t>
  </si>
  <si>
    <t>Total for the supplier: LES SOLS CHAMPLAIN INC.</t>
  </si>
  <si>
    <t>SOIL FOR PLANTING FOR ARBORICULTURAL WORK</t>
  </si>
  <si>
    <t>LES SOLS CHAMPLAIN INC.</t>
  </si>
  <si>
    <t>Total for the supplier: LES PETROLES PARKLAND</t>
  </si>
  <si>
    <t>LES PETROLES PARKLAND</t>
  </si>
  <si>
    <t>Total for the supplier: LES PAVAGES CEKA INC</t>
  </si>
  <si>
    <t>SNOW REMOVAL - MAIN STREETS - EXTRA REQUEST</t>
  </si>
  <si>
    <t>SNOW REMOVAL - SECONDARY STREETS - EXTRA REQUEST</t>
  </si>
  <si>
    <t>SNOW REMOVAL - SECONDARY STREETS - EXTRA CM</t>
  </si>
  <si>
    <t>SNOW REMOVAL - MAIN STREETS - EXTRA CM</t>
  </si>
  <si>
    <t>SNOW REMOVAL - SECONDARY STREETS - JAN - APR 2021</t>
  </si>
  <si>
    <t>SNOW REMOVAL - MAIN STREETS - JAN - APR 2021</t>
  </si>
  <si>
    <t>SNOW REMOVAL - SECONDARY STREETS - NOV - DEC 2021</t>
  </si>
  <si>
    <t>SNOW REMOVAL - MAIN STREETS - NOV - DEC 2021</t>
  </si>
  <si>
    <t>LES PAVAGES CEKA INC</t>
  </si>
  <si>
    <t>Total for the supplier: LES JARDINS W.G. CHARLEBOIS INC.</t>
  </si>
  <si>
    <t>PURCHASE OF ANNUAL FLOWERS</t>
  </si>
  <si>
    <t>LES JARDINS W.G. CHARLEBOIS INC.</t>
  </si>
  <si>
    <t>Total for the supplier: LES ENTREPRISES VENTEC INC.</t>
  </si>
  <si>
    <t>KIRWAN PARK SIDEWALK REPAIR</t>
  </si>
  <si>
    <t>REPLACING FENCE SECTIONS BASEBALL FIELDS TRUDEAU PARK</t>
  </si>
  <si>
    <t>LES ENTREPRISES VENTEC INC.</t>
  </si>
  <si>
    <t>Total for the supplier: LES ENTREPRISES MARC LEGAULT</t>
  </si>
  <si>
    <t>SNOW REMOVAL - RENTAL OF TRUCKS WITH OPERATORS - NOV - DEC 2021</t>
  </si>
  <si>
    <t>LES ENTREPRISES MARC LEGAULT</t>
  </si>
  <si>
    <t>Total for the supplier: LES ENTREPRISES CANBEC CONSTRUCTION INC.</t>
  </si>
  <si>
    <t>SNOW REMOVAL - TERTIARY STREETS - JAN - APR 2022</t>
  </si>
  <si>
    <t>SNOW REMOVAL - TERTIARY STREETS - NOV - DEC 2022</t>
  </si>
  <si>
    <t>SNOW REMOVAL - RENTAL OF GRADERS WITH OPERATORS</t>
  </si>
  <si>
    <t>LES ENTREPRISES CANBEC CONSTRUCTION INC.</t>
  </si>
  <si>
    <t>Total for the supplier: LE GROUPE SPORTS-INTER PLUS</t>
  </si>
  <si>
    <t>PING PONG TABLE - GAME ROOM</t>
  </si>
  <si>
    <t>ANNUAL PURCHASE OF MATERIALS &amp; SUPPLIES FOR BASEBALL FIELD</t>
  </si>
  <si>
    <t>BASEBALL PLAYERS' BENCHES - KIRWAN PARK</t>
  </si>
  <si>
    <t>LE GROUPE SPORTS-INTER PLUS</t>
  </si>
  <si>
    <t>Total for the supplier: LE GROUPE CIVITAS INC.</t>
  </si>
  <si>
    <t>PROFESSIONAL SERVICES - PNEUMATIC EXCAVATION &amp; LEAD PIPE REPLACEMENT</t>
  </si>
  <si>
    <t>PROFESSIONAL SERVICES - ROAD RESURFACING AND SIDEWALK REPAIRS</t>
  </si>
  <si>
    <t>LE GROUPE CIVITAS INC.</t>
  </si>
  <si>
    <t>Total for the supplier: LA VITRERIE LACHINE LTEE</t>
  </si>
  <si>
    <t>DOOR AND SIDE GLASS - EMS</t>
  </si>
  <si>
    <t>WINDOWS REPLACEMENT - P.W.</t>
  </si>
  <si>
    <t>LA VITRERIE LACHINE LTEE</t>
  </si>
  <si>
    <t>Total for the supplier: KOLOSTAT INC.</t>
  </si>
  <si>
    <t>HVAC SYSTEM REPAIRS - VARIOUS LOCATIONS</t>
  </si>
  <si>
    <t>HVAC SYSTEM REPAIRS - P.W.</t>
  </si>
  <si>
    <t>HVAC SYSTEM REPAIRS - ARENA</t>
  </si>
  <si>
    <t>HVAC SYSTEM REPAIRS - RECREATION</t>
  </si>
  <si>
    <t>REPAIR OF HEATING SYSTEM - PUMPING STATION</t>
  </si>
  <si>
    <t>PUMP REPAIR - ARENA</t>
  </si>
  <si>
    <t>REPLACEMENT OF HEATER - GARAGE</t>
  </si>
  <si>
    <t>MODIFICATION OF VENTILATION SYSTEM - GARAGE OFFICE</t>
  </si>
  <si>
    <t>HVAC SYSTEM MAINTENANCE - SMALL BUILDINGS</t>
  </si>
  <si>
    <t>HVAC SYSTEM MAINTENANCE - ARENA</t>
  </si>
  <si>
    <t>HVAC SYSTEM MAINTENANCE - ACC</t>
  </si>
  <si>
    <t>KOLOSTAT INC.</t>
  </si>
  <si>
    <t>Total for the supplier: KALITEC SIGNALISATION</t>
  </si>
  <si>
    <t xml:space="preserve">VARIOUS SIGNS </t>
  </si>
  <si>
    <t>KALITEC SIGNALISATION</t>
  </si>
  <si>
    <t>Total for the supplier: JACQUES OLIVIER FORD INC</t>
  </si>
  <si>
    <t>PURCHASE OF EMS VEHICULE - AMBULANCE</t>
  </si>
  <si>
    <t>JACQUES OLIVIER FORD INC</t>
  </si>
  <si>
    <t>Total for the supplier: J. RICHARD GAUTHIER INC. LOCATION DE MACHINERIE</t>
  </si>
  <si>
    <t>RENTAL OF MECHANICAL SHOVELS WITH OPERATORS - SNOW REMOVAL - NOV - DEC 2021</t>
  </si>
  <si>
    <t>RENTAL OF BULLDOZERS WITH OPERATORS - SNOW REMOVAL NOV - DEC 2021</t>
  </si>
  <si>
    <t>J. RICHARD GAUTHIER INC. LOCATION DE MACHINERIE</t>
  </si>
  <si>
    <t>Total for the supplier: ITI - INTELLIGENCE TI</t>
  </si>
  <si>
    <t>TESTING OF CITY'S NETWORK</t>
  </si>
  <si>
    <t>MICROSOFT 365 SUBSCRIPTION LICENSES</t>
  </si>
  <si>
    <t>MICROSOFT TEAMS TELEPHONY LICENSES</t>
  </si>
  <si>
    <t>ITI - INTELLIGENCE TI</t>
  </si>
  <si>
    <t>Total for the supplier: iSPHALT INC. (PAVTECH)</t>
  </si>
  <si>
    <t xml:space="preserve">ROAD REPAIRS SUPPLIES </t>
  </si>
  <si>
    <t>iSPHALT INC. (PAVTECH)</t>
  </si>
  <si>
    <t>Total for the supplier: INSITUFORM TECHNOLOGIES LTD</t>
  </si>
  <si>
    <t>SLEEVING 40 SEWER &amp; 19 STORM WATER SECTIONS</t>
  </si>
  <si>
    <t>INSITUFORM TECHNOLOGIES LTD</t>
  </si>
  <si>
    <t>Total for the supplier: INNOVATIVE INTERFACES GLOBAL LTD</t>
  </si>
  <si>
    <t>RENEWAL OF LIBRARY SOFTWARE AND HOSTING</t>
  </si>
  <si>
    <t>INNOVATIVE INTERFACES GLOBAL LTD</t>
  </si>
  <si>
    <t>Total for the supplier: HILL + KNOWLTON STRATEGIES</t>
  </si>
  <si>
    <t>MANAGEMENT OF THE PUBLIC CONSULTATION PROCESS FOR THE MASTER PLAN</t>
  </si>
  <si>
    <t>HILL + KNOWLTON STRATEGIES</t>
  </si>
  <si>
    <t>Total for the supplier: HARDY EXPERT CONSEIL INC.</t>
  </si>
  <si>
    <t>INSPECTION AND EXPORATORY OPENINGS ACC WALLS &amp; ROOF</t>
  </si>
  <si>
    <t>HARDY EXPERT CONSEIL INC.</t>
  </si>
  <si>
    <t xml:space="preserve">Total for the supplier: GROUPE SOLULAN INC </t>
  </si>
  <si>
    <t>COMPUTER AND TECHNICAL SUPPORT</t>
  </si>
  <si>
    <t>TELEPHONY SERVICES - EQUIPMENT CONSULTANT</t>
  </si>
  <si>
    <t>GROUPE SOLULAN INC</t>
  </si>
  <si>
    <t xml:space="preserve">Total for the supplier: GROUPE NRTECK  </t>
  </si>
  <si>
    <t xml:space="preserve">GROUPE NRTECK  </t>
  </si>
  <si>
    <t>Total for the supplier: GMI CONCEPT</t>
  </si>
  <si>
    <t>LARGE DECORATIVE BANNER KILDARE</t>
  </si>
  <si>
    <t>BANNER KILDARE</t>
  </si>
  <si>
    <t>GMI CONCEPT</t>
  </si>
  <si>
    <t>Total for the supplier: GLOBAL INDUSTRIAL CANADA INC</t>
  </si>
  <si>
    <t>DEHUMIDIFIER FOR CSL PUMP STATION</t>
  </si>
  <si>
    <t>OUTDOOR DRINKING FOUNTAINS FOR SMALL PARKS PROJECT</t>
  </si>
  <si>
    <t>OUTDOOR DRINKING FOUNTAIN WITH BOTTLE FILLER</t>
  </si>
  <si>
    <t>GLOBAL INDUSTRIAL CANADA INC</t>
  </si>
  <si>
    <t>Total for the supplier: FORACTION INC.</t>
  </si>
  <si>
    <t>SLEEVING OF 5 WATER MAINS - TECQ 2019-2023</t>
  </si>
  <si>
    <t>FORACTION INC.</t>
  </si>
  <si>
    <t>Total for the supplier: FASKEN MARTINEAU DUMOULIN S.E.N.C.R.L., s.r.l. Avocats</t>
  </si>
  <si>
    <t>LEGAL SERVICES</t>
  </si>
  <si>
    <t>FASKEN MARTINEAU DUMOULIN S.E.N.C.R.L., s.r.l. Avocats</t>
  </si>
  <si>
    <t>Total for the supplier: EQUIPEMENT SMS</t>
  </si>
  <si>
    <t>PURCHASE OF ONE ASPHALT ROLLER</t>
  </si>
  <si>
    <t>EQUIPEMENT SMS</t>
  </si>
  <si>
    <t>Total for the supplier: ENERGIR</t>
  </si>
  <si>
    <t>SUPPLY, TRANSPORTATION, DISTRIBUTION &amp; LOAD BALANCING NATURAL GAS</t>
  </si>
  <si>
    <t>ENERGIR</t>
  </si>
  <si>
    <t>Total for the supplier: ELITE MEDIC INC.</t>
  </si>
  <si>
    <t>AQUATICS - TRAINING MATERIALS</t>
  </si>
  <si>
    <t>ELITE MEDIC INC.</t>
  </si>
  <si>
    <t xml:space="preserve">Total for the supplier: DUBO ELECTRIQUE LTEE </t>
  </si>
  <si>
    <t xml:space="preserve">INVENTORY ITEMS </t>
  </si>
  <si>
    <t>CONNECTION FOR EV</t>
  </si>
  <si>
    <t>PATHWAY MARC CHAGALL</t>
  </si>
  <si>
    <t>ELECTRIC CAR CHARGING STATION - ARENA</t>
  </si>
  <si>
    <t xml:space="preserve">ELECTRICAL EQUIPEMENT - INSTALLATION OF EV CHARGING STATION </t>
  </si>
  <si>
    <t xml:space="preserve">DUBO ELECTRIQUE LTEE </t>
  </si>
  <si>
    <t>Total for the supplier: DELOITTE</t>
  </si>
  <si>
    <t>OPTIMIZATION OF RESOURCES MANDATE</t>
  </si>
  <si>
    <t>EXTERNAL AUDITING SERVICES - FISCAL YEAR 2021</t>
  </si>
  <si>
    <t>DELOITTE</t>
  </si>
  <si>
    <t>Total for the supplier: DELCOM</t>
  </si>
  <si>
    <t>COPIES MADE BY OFFICE PHOTOCOPIERS - VARIOUS DEPARTMENTS</t>
  </si>
  <si>
    <t>DELCOM</t>
  </si>
  <si>
    <t>Total for the supplier: DATA IMPRESSIONS</t>
  </si>
  <si>
    <t>BROCHURE - FALL 2022/WINTE 2023 - RECREATION</t>
  </si>
  <si>
    <t>MASTER PLAN AND
ZONING BY-LAW REVISION POSTCARDS FOR RESIDENTS.</t>
  </si>
  <si>
    <t>DATA IMPRESSIONS</t>
  </si>
  <si>
    <t>Total for the supplier: DARCOM INNOVATIONS INC</t>
  </si>
  <si>
    <t>BATHROOM INSTALLATION - SHUSTER PARK</t>
  </si>
  <si>
    <t>PURCHASE OF ONE (1) BATHROOM FOR SHUSTER PARK</t>
  </si>
  <si>
    <t>DARCOM INNOVATIONS INC</t>
  </si>
  <si>
    <t>Total for the supplier: CUBEX LIMITÉE</t>
  </si>
  <si>
    <t>PURCHASE OF TWO (2) SALT BOXES</t>
  </si>
  <si>
    <t>VEHICLE PARTS</t>
  </si>
  <si>
    <t>CUBEX LIMITÉE</t>
  </si>
  <si>
    <t>Total for the supplier: CONSTRUCTION MORIVAL</t>
  </si>
  <si>
    <t>WATER AND SEWER CONNECTION FOR TRAILER AT PUBLIC WORKS</t>
  </si>
  <si>
    <t>PREPARATION AND INSTALLATION OF GRASS - MARC CHAGALL</t>
  </si>
  <si>
    <t>CONCRETE SLAB - NATHAN SHUSTER PARK</t>
  </si>
  <si>
    <t>LEVELLING AND COMPACTION OF THE SURFACE AT THE SNOW DUMP</t>
  </si>
  <si>
    <t>RESTORATION OF VACANT LAND LOCATED ON MARC CHAGALL</t>
  </si>
  <si>
    <t>CONSTRUCTION MORIVAL</t>
  </si>
  <si>
    <t>Total for the supplier: CONSTRUCTION DJL INC.</t>
  </si>
  <si>
    <t>PURCHASE OF BITUMEN</t>
  </si>
  <si>
    <t>CONSTRUCTION DJL INC.</t>
  </si>
  <si>
    <t>Total for the supplier: CONSTRUCTION CAMARA / 6742114 CANADA INC.</t>
  </si>
  <si>
    <t>PNEUMATIC EXCAVATION &amp; LEAD WATER SERVICE LINE REPLACEMENT</t>
  </si>
  <si>
    <t>CONSTRUCTION CAMARA / 6742114 CANADA INC.</t>
  </si>
  <si>
    <t>Total for the supplier: COMPTEURS D'EAU DU QUEBEC</t>
  </si>
  <si>
    <t>PURCHASING 380 RESIDENTIAL WATER METERS</t>
  </si>
  <si>
    <t>COMPTEURS D'EAU DU QUEBEC</t>
  </si>
  <si>
    <t>Total for the supplier: COMPASS MINERALS CANADA CORP.</t>
  </si>
  <si>
    <t>REGULAR ROAD SALT 2021-2022</t>
  </si>
  <si>
    <t>REGULAR ROAD SALT 2022-2023</t>
  </si>
  <si>
    <t>COMPASS MINERALS CANADA CORP.</t>
  </si>
  <si>
    <t>Total for the supplier: COMITÉ ECOLOGIQUE DU GRAND MONTREAL - CEGM</t>
  </si>
  <si>
    <t>CONTROL OF BUCKTHORN AND RESTAURATION OF WOODLANDS</t>
  </si>
  <si>
    <t>PROFESSIONAL SERVICES -  GRANT SERVICE FOR SHUSTER PARK WORK</t>
  </si>
  <si>
    <t>PROFESSIONAL SERVICES - BIOLOGIST FOR THE CHARACTERIZATION OF SHUSTER PARK</t>
  </si>
  <si>
    <t>COMITÉ ECOLOGIQUE DU GRAND MONTREAL - CEGM</t>
  </si>
  <si>
    <t>Total for the supplier: COJALAC INC</t>
  </si>
  <si>
    <t>SIDEWALK RECONSTRUCTION - VARIOUS LOCATIONS</t>
  </si>
  <si>
    <t>COJALAC INC</t>
  </si>
  <si>
    <t>Total for the supplier: CIMENT LACASSE LTÉE</t>
  </si>
  <si>
    <t>CEMENT BASES FOR PARK BENCHES</t>
  </si>
  <si>
    <t>CIMENT LACASSE LTÉE</t>
  </si>
  <si>
    <t>Total for the supplier: CIMCO REFRIGERATION</t>
  </si>
  <si>
    <t>SUPPLIES FOR REFRIGERATION SYSTEM ARENA</t>
  </si>
  <si>
    <t>MAINTENANCE OF THE ARENA REFRIGERATION SYSTEM</t>
  </si>
  <si>
    <t>REFRIGERATION SYSTEM REPAIRS</t>
  </si>
  <si>
    <t>CIMCO REFRIGERATION</t>
  </si>
  <si>
    <t xml:space="preserve">Total for the supplier: CIMA </t>
  </si>
  <si>
    <t>PROFESSIONAL SERVICES - ROAD RESURFACING</t>
  </si>
  <si>
    <t xml:space="preserve">CIMA </t>
  </si>
  <si>
    <t>Total for the supplier: CHAREX INC.</t>
  </si>
  <si>
    <t>ROAD RESURFACING</t>
  </si>
  <si>
    <t>CHAREX INC.</t>
  </si>
  <si>
    <t>Total for the supplier: CARMICHAEL LTÉE</t>
  </si>
  <si>
    <t>MAINTENANCE OF THE CITY HALL AND LIBRARY HVAC SYSTEM</t>
  </si>
  <si>
    <t>CARMICHAEL LTÉE</t>
  </si>
  <si>
    <t>Total for the supplier: CARGILL SALT SEL CARGILL</t>
  </si>
  <si>
    <t>TREATED ROAD SALT 2022</t>
  </si>
  <si>
    <t>CARGILL SALT SEL CARGILL</t>
  </si>
  <si>
    <t>Total for the supplier: BELANGER SAUVE</t>
  </si>
  <si>
    <t>BELANGER SAUVE</t>
  </si>
  <si>
    <t>Total for the supplier: BEGIN REGIS</t>
  </si>
  <si>
    <t>CONTRACT FOR CUTTING OF GRASS ON VACANT LOTS</t>
  </si>
  <si>
    <t>BEGIN REGIS</t>
  </si>
  <si>
    <t>Total for the supplier: BC2 GROUPE CONSEIL INC.</t>
  </si>
  <si>
    <t>PROFESSIONAL ASSISTANCE IN URBAN PLANNING</t>
  </si>
  <si>
    <t>BC2 GROUPE CONSEIL INC.</t>
  </si>
  <si>
    <t>Total for the supplier: B.F.LORENZETTI + ASSOC. INC.</t>
  </si>
  <si>
    <t>FEES/PROPERTY DAMAGE</t>
  </si>
  <si>
    <t>RENEWAL/CYBER RISQUES + UMQ FEES /07.01.22-07.01.23</t>
  </si>
  <si>
    <t>ROLLER TRACK AND BMX PARK INSURANCE/01.06.22-01.06.23</t>
  </si>
  <si>
    <t>RENEWAL PROPERTY INSURANCE/02.16.2022-02.16.2023</t>
  </si>
  <si>
    <t>INSURANCE PREMIUMS/GUARANTEE NOTICE</t>
  </si>
  <si>
    <t>B.F.LORENZETTI + ASSOC. INC.</t>
  </si>
  <si>
    <t>Total for the supplier: AXIELL ALM CANADA INC.</t>
  </si>
  <si>
    <t>TRAINING</t>
  </si>
  <si>
    <t>PURCHASE OF A NEW INTEGRATED SYSTEM FOR THE LIBRARY</t>
  </si>
  <si>
    <t>AXIELL ALM CANADA INC.</t>
  </si>
  <si>
    <t>Total for the supplier: AXIA SERVICES</t>
  </si>
  <si>
    <t>EXTRA JANITORIAL SERVICES</t>
  </si>
  <si>
    <t>REGULAR JANITORIAL SERVICES</t>
  </si>
  <si>
    <t>AXIA SERVICES</t>
  </si>
  <si>
    <t>Total for the supplier: ATELIER MDB LTEE</t>
  </si>
  <si>
    <t>SUPPLY OF A SCULPTURE FOR KIRWAN PARK</t>
  </si>
  <si>
    <t>DESIGN OF AN OUTDOOR 3D ART PIECE - KIRWAN PARK</t>
  </si>
  <si>
    <t>ATELIER MDB LTEE</t>
  </si>
  <si>
    <t>Total for the supplier: AQUAM SPECIALISTE AQUATIQUE INC.</t>
  </si>
  <si>
    <t>POOL SUPPLIES</t>
  </si>
  <si>
    <t>PURCHASE OF POOL ROBOT</t>
  </si>
  <si>
    <t>WIBIT REPAIRS</t>
  </si>
  <si>
    <t>AQUAM SPECIALISTE AQUATIQUE INC.</t>
  </si>
  <si>
    <t>Total for the supplier: ALDEST INC</t>
  </si>
  <si>
    <t>SUPPLY AND DELIVERY OF CHEMICALS FOR SWIMMING POOLS</t>
  </si>
  <si>
    <t>ALDEST INC</t>
  </si>
  <si>
    <t>Total for the supplier: ADDENERGIE</t>
  </si>
  <si>
    <t>PURCHASE OF CHARGING STATION - 7575 BAILY ROAD</t>
  </si>
  <si>
    <t>PURCHASE OF TWO CHARGING STATIONS - ARENA</t>
  </si>
  <si>
    <t>PURCHASE OF EV CHARGING STATION - 8100 CSL ROAD</t>
  </si>
  <si>
    <t>ADDENERGIE</t>
  </si>
  <si>
    <t>Total for the supplier: 9372-2171 QUEBEC INC - CATALOGNA CONSTRUCTION</t>
  </si>
  <si>
    <t>INSTALLATION OF CHARGING STATION - 7575 BAILY ROAD</t>
  </si>
  <si>
    <t>INSTALLATION OF TWO CHARGING STATIONS - ARENA</t>
  </si>
  <si>
    <t>INSTALLATION OF EV CHARGING STATION - 8100 CSL ROAD</t>
  </si>
  <si>
    <t>REPAVING TECNO-BLOC STONE - RABIN PARK</t>
  </si>
  <si>
    <t>9372-2171 QUEBEC INC - CATALOGNA CONSTRUCTION</t>
  </si>
  <si>
    <t>Total for the supplier: 9222-4237 QUEBEC INC.</t>
  </si>
  <si>
    <t>CATERING SERVICES</t>
  </si>
  <si>
    <t>9222-4237 QUEBEC INC.</t>
  </si>
  <si>
    <t>Total for the supplier: 9216-5174 QUEBEC INC. JOLIETTE MITSUBISHI</t>
  </si>
  <si>
    <t>PURCHASE OF AN ELECTRIC VEHICLE</t>
  </si>
  <si>
    <t>9216-5174 QUEBEC INC. JOLIETTE MITSUBISHI</t>
  </si>
  <si>
    <t>Contract Amount ($)</t>
  </si>
  <si>
    <t>Description</t>
  </si>
  <si>
    <t>Supplier</t>
  </si>
  <si>
    <t>January 1, 2022 to December 31, 2022</t>
  </si>
  <si>
    <t>Contrats de plus de $2,000 totalisant plus de $25,000 par fournisseur pour l'année fiscal 2022</t>
  </si>
  <si>
    <t>Ville de Côte Saint-Luc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</si>
</sst>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/>
    <xf numFmtId="0" fontId="1" fillId="0" borderId="0">
      <alignment vertical="top"/>
    </xf>
  </cellStyleXfs>
  <cellXfs count="34">
    <xf numFmtId="0" fontId="0" fillId="0" borderId="0" xfId="0">
      <alignment vertical="top"/>
    </xf>
    <xf numFmtId="0" fontId="2" fillId="0" borderId="0" xfId="0" applyFont="1" applyAlignment="1">
      <alignment vertical="center"/>
    </xf>
    <xf numFmtId="40" fontId="2" fillId="0" borderId="0" xfId="1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3" fillId="0" borderId="0" xfId="1" applyFont="1" applyAlignment="1">
      <alignment horizontal="right" vertical="top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1" xfId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40" fontId="6" fillId="0" borderId="2" xfId="1" applyNumberFormat="1" applyFont="1" applyFill="1" applyBorder="1" applyAlignment="1">
      <alignment horizontal="right" vertical="top"/>
    </xf>
    <xf numFmtId="14" fontId="6" fillId="0" borderId="0" xfId="0" applyNumberFormat="1" applyFont="1" applyAlignment="1">
      <alignment horizontal="left" vertical="top"/>
    </xf>
    <xf numFmtId="40" fontId="3" fillId="0" borderId="0" xfId="1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6" fillId="0" borderId="3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 readingOrder="1"/>
    </xf>
    <xf numFmtId="14" fontId="3" fillId="0" borderId="0" xfId="2" applyNumberFormat="1" applyFont="1" applyAlignment="1">
      <alignment horizontal="left" vertical="center"/>
    </xf>
    <xf numFmtId="0" fontId="2" fillId="0" borderId="0" xfId="2" applyFont="1" applyAlignment="1">
      <alignment vertical="center"/>
    </xf>
    <xf numFmtId="164" fontId="3" fillId="0" borderId="0" xfId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3" fillId="0" borderId="0" xfId="2" applyFont="1" applyAlignment="1">
      <alignment vertical="center" readingOrder="1"/>
    </xf>
    <xf numFmtId="0" fontId="2" fillId="0" borderId="0" xfId="0" applyFont="1" applyAlignment="1">
      <alignment vertical="center" wrapText="1"/>
    </xf>
    <xf numFmtId="164" fontId="5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top"/>
    </xf>
    <xf numFmtId="164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64" fontId="3" fillId="0" borderId="0" xfId="1" applyFont="1" applyAlignment="1">
      <alignment vertical="top"/>
    </xf>
    <xf numFmtId="0" fontId="3" fillId="0" borderId="0" xfId="0" applyFont="1" applyAlignment="1">
      <alignment vertical="top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3">
    <cellStyle name="Comma" xfId="1" builtinId="3"/>
    <cellStyle name="Normal" xfId="0" builtinId="0"/>
    <cellStyle name="Normal 2" xfId="2" xr:uid="{899195DE-7001-4D4A-AD16-1777434B2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352549" cy="552451"/>
    <xdr:pic>
      <xdr:nvPicPr>
        <xdr:cNvPr id="2" name="Picture 1" descr="CSL PMS C">
          <a:extLst>
            <a:ext uri="{FF2B5EF4-FFF2-40B4-BE49-F238E27FC236}">
              <a16:creationId xmlns:a16="http://schemas.microsoft.com/office/drawing/2014/main" id="{F8FFD082-63AC-457B-AEB7-781C058A0E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52549" cy="55245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A306-15AB-4493-BCA6-07D185313482}">
  <sheetPr>
    <outlinePr summaryRight="0"/>
    <pageSetUpPr autoPageBreaks="0"/>
  </sheetPr>
  <dimension ref="A1:D443"/>
  <sheetViews>
    <sheetView showGridLines="0" tabSelected="1" zoomScaleNormal="100" workbookViewId="0">
      <selection activeCell="B6" sqref="B6"/>
    </sheetView>
  </sheetViews>
  <sheetFormatPr defaultRowHeight="12.75" customHeight="1" outlineLevelRow="2" x14ac:dyDescent="0.2"/>
  <cols>
    <col min="1" max="1" width="50.85546875" style="1" customWidth="1"/>
    <col min="2" max="2" width="90.140625" style="3" customWidth="1"/>
    <col min="3" max="3" width="25.140625" style="2" customWidth="1"/>
    <col min="4" max="239" width="6.85546875" style="1" customWidth="1"/>
    <col min="240" max="240" width="1" style="1" customWidth="1"/>
    <col min="241" max="241" width="8.28515625" style="1" customWidth="1"/>
    <col min="242" max="242" width="28.28515625" style="1" customWidth="1"/>
    <col min="243" max="243" width="3" style="1" customWidth="1"/>
    <col min="244" max="244" width="6.140625" style="1" customWidth="1"/>
    <col min="245" max="245" width="2" style="1" customWidth="1"/>
    <col min="246" max="246" width="13.28515625" style="1" customWidth="1"/>
    <col min="247" max="247" width="11.42578125" style="1" customWidth="1"/>
    <col min="248" max="248" width="13.140625" style="1" customWidth="1"/>
    <col min="249" max="249" width="8.5703125" style="1" customWidth="1"/>
    <col min="250" max="250" width="37.5703125" style="1" customWidth="1"/>
    <col min="251" max="251" width="13.140625" style="1" customWidth="1"/>
    <col min="252" max="252" width="12.85546875" style="1" customWidth="1"/>
    <col min="253" max="253" width="16.7109375" style="1" customWidth="1"/>
    <col min="254" max="495" width="6.85546875" style="1" customWidth="1"/>
    <col min="496" max="496" width="1" style="1" customWidth="1"/>
    <col min="497" max="497" width="8.28515625" style="1" customWidth="1"/>
    <col min="498" max="498" width="28.28515625" style="1" customWidth="1"/>
    <col min="499" max="499" width="3" style="1" customWidth="1"/>
    <col min="500" max="500" width="6.140625" style="1" customWidth="1"/>
    <col min="501" max="501" width="2" style="1" customWidth="1"/>
    <col min="502" max="502" width="13.28515625" style="1" customWidth="1"/>
    <col min="503" max="503" width="11.42578125" style="1" customWidth="1"/>
    <col min="504" max="504" width="13.140625" style="1" customWidth="1"/>
    <col min="505" max="505" width="8.5703125" style="1" customWidth="1"/>
    <col min="506" max="506" width="37.5703125" style="1" customWidth="1"/>
    <col min="507" max="507" width="13.140625" style="1" customWidth="1"/>
    <col min="508" max="508" width="12.85546875" style="1" customWidth="1"/>
    <col min="509" max="509" width="16.7109375" style="1" customWidth="1"/>
    <col min="510" max="751" width="6.85546875" style="1" customWidth="1"/>
    <col min="752" max="752" width="1" style="1" customWidth="1"/>
    <col min="753" max="753" width="8.28515625" style="1" customWidth="1"/>
    <col min="754" max="754" width="28.28515625" style="1" customWidth="1"/>
    <col min="755" max="755" width="3" style="1" customWidth="1"/>
    <col min="756" max="756" width="6.140625" style="1" customWidth="1"/>
    <col min="757" max="757" width="2" style="1" customWidth="1"/>
    <col min="758" max="758" width="13.28515625" style="1" customWidth="1"/>
    <col min="759" max="759" width="11.42578125" style="1" customWidth="1"/>
    <col min="760" max="760" width="13.140625" style="1" customWidth="1"/>
    <col min="761" max="761" width="8.5703125" style="1" customWidth="1"/>
    <col min="762" max="762" width="37.5703125" style="1" customWidth="1"/>
    <col min="763" max="763" width="13.140625" style="1" customWidth="1"/>
    <col min="764" max="764" width="12.85546875" style="1" customWidth="1"/>
    <col min="765" max="765" width="16.7109375" style="1" customWidth="1"/>
    <col min="766" max="1007" width="6.85546875" style="1" customWidth="1"/>
    <col min="1008" max="1008" width="1" style="1" customWidth="1"/>
    <col min="1009" max="1009" width="8.28515625" style="1" customWidth="1"/>
    <col min="1010" max="1010" width="28.28515625" style="1" customWidth="1"/>
    <col min="1011" max="1011" width="3" style="1" customWidth="1"/>
    <col min="1012" max="1012" width="6.140625" style="1" customWidth="1"/>
    <col min="1013" max="1013" width="2" style="1" customWidth="1"/>
    <col min="1014" max="1014" width="13.28515625" style="1" customWidth="1"/>
    <col min="1015" max="1015" width="11.42578125" style="1" customWidth="1"/>
    <col min="1016" max="1016" width="13.140625" style="1" customWidth="1"/>
    <col min="1017" max="1017" width="8.5703125" style="1" customWidth="1"/>
    <col min="1018" max="1018" width="37.5703125" style="1" customWidth="1"/>
    <col min="1019" max="1019" width="13.140625" style="1" customWidth="1"/>
    <col min="1020" max="1020" width="12.85546875" style="1" customWidth="1"/>
    <col min="1021" max="1021" width="16.7109375" style="1" customWidth="1"/>
    <col min="1022" max="1263" width="6.85546875" style="1" customWidth="1"/>
    <col min="1264" max="1264" width="1" style="1" customWidth="1"/>
    <col min="1265" max="1265" width="8.28515625" style="1" customWidth="1"/>
    <col min="1266" max="1266" width="28.28515625" style="1" customWidth="1"/>
    <col min="1267" max="1267" width="3" style="1" customWidth="1"/>
    <col min="1268" max="1268" width="6.140625" style="1" customWidth="1"/>
    <col min="1269" max="1269" width="2" style="1" customWidth="1"/>
    <col min="1270" max="1270" width="13.28515625" style="1" customWidth="1"/>
    <col min="1271" max="1271" width="11.42578125" style="1" customWidth="1"/>
    <col min="1272" max="1272" width="13.140625" style="1" customWidth="1"/>
    <col min="1273" max="1273" width="8.5703125" style="1" customWidth="1"/>
    <col min="1274" max="1274" width="37.5703125" style="1" customWidth="1"/>
    <col min="1275" max="1275" width="13.140625" style="1" customWidth="1"/>
    <col min="1276" max="1276" width="12.85546875" style="1" customWidth="1"/>
    <col min="1277" max="1277" width="16.7109375" style="1" customWidth="1"/>
    <col min="1278" max="1519" width="6.85546875" style="1" customWidth="1"/>
    <col min="1520" max="1520" width="1" style="1" customWidth="1"/>
    <col min="1521" max="1521" width="8.28515625" style="1" customWidth="1"/>
    <col min="1522" max="1522" width="28.28515625" style="1" customWidth="1"/>
    <col min="1523" max="1523" width="3" style="1" customWidth="1"/>
    <col min="1524" max="1524" width="6.140625" style="1" customWidth="1"/>
    <col min="1525" max="1525" width="2" style="1" customWidth="1"/>
    <col min="1526" max="1526" width="13.28515625" style="1" customWidth="1"/>
    <col min="1527" max="1527" width="11.42578125" style="1" customWidth="1"/>
    <col min="1528" max="1528" width="13.140625" style="1" customWidth="1"/>
    <col min="1529" max="1529" width="8.5703125" style="1" customWidth="1"/>
    <col min="1530" max="1530" width="37.5703125" style="1" customWidth="1"/>
    <col min="1531" max="1531" width="13.140625" style="1" customWidth="1"/>
    <col min="1532" max="1532" width="12.85546875" style="1" customWidth="1"/>
    <col min="1533" max="1533" width="16.7109375" style="1" customWidth="1"/>
    <col min="1534" max="1775" width="6.85546875" style="1" customWidth="1"/>
    <col min="1776" max="1776" width="1" style="1" customWidth="1"/>
    <col min="1777" max="1777" width="8.28515625" style="1" customWidth="1"/>
    <col min="1778" max="1778" width="28.28515625" style="1" customWidth="1"/>
    <col min="1779" max="1779" width="3" style="1" customWidth="1"/>
    <col min="1780" max="1780" width="6.140625" style="1" customWidth="1"/>
    <col min="1781" max="1781" width="2" style="1" customWidth="1"/>
    <col min="1782" max="1782" width="13.28515625" style="1" customWidth="1"/>
    <col min="1783" max="1783" width="11.42578125" style="1" customWidth="1"/>
    <col min="1784" max="1784" width="13.140625" style="1" customWidth="1"/>
    <col min="1785" max="1785" width="8.5703125" style="1" customWidth="1"/>
    <col min="1786" max="1786" width="37.5703125" style="1" customWidth="1"/>
    <col min="1787" max="1787" width="13.140625" style="1" customWidth="1"/>
    <col min="1788" max="1788" width="12.85546875" style="1" customWidth="1"/>
    <col min="1789" max="1789" width="16.7109375" style="1" customWidth="1"/>
    <col min="1790" max="2031" width="6.85546875" style="1" customWidth="1"/>
    <col min="2032" max="2032" width="1" style="1" customWidth="1"/>
    <col min="2033" max="2033" width="8.28515625" style="1" customWidth="1"/>
    <col min="2034" max="2034" width="28.28515625" style="1" customWidth="1"/>
    <col min="2035" max="2035" width="3" style="1" customWidth="1"/>
    <col min="2036" max="2036" width="6.140625" style="1" customWidth="1"/>
    <col min="2037" max="2037" width="2" style="1" customWidth="1"/>
    <col min="2038" max="2038" width="13.28515625" style="1" customWidth="1"/>
    <col min="2039" max="2039" width="11.42578125" style="1" customWidth="1"/>
    <col min="2040" max="2040" width="13.140625" style="1" customWidth="1"/>
    <col min="2041" max="2041" width="8.5703125" style="1" customWidth="1"/>
    <col min="2042" max="2042" width="37.5703125" style="1" customWidth="1"/>
    <col min="2043" max="2043" width="13.140625" style="1" customWidth="1"/>
    <col min="2044" max="2044" width="12.85546875" style="1" customWidth="1"/>
    <col min="2045" max="2045" width="16.7109375" style="1" customWidth="1"/>
    <col min="2046" max="2287" width="6.85546875" style="1" customWidth="1"/>
    <col min="2288" max="2288" width="1" style="1" customWidth="1"/>
    <col min="2289" max="2289" width="8.28515625" style="1" customWidth="1"/>
    <col min="2290" max="2290" width="28.28515625" style="1" customWidth="1"/>
    <col min="2291" max="2291" width="3" style="1" customWidth="1"/>
    <col min="2292" max="2292" width="6.140625" style="1" customWidth="1"/>
    <col min="2293" max="2293" width="2" style="1" customWidth="1"/>
    <col min="2294" max="2294" width="13.28515625" style="1" customWidth="1"/>
    <col min="2295" max="2295" width="11.42578125" style="1" customWidth="1"/>
    <col min="2296" max="2296" width="13.140625" style="1" customWidth="1"/>
    <col min="2297" max="2297" width="8.5703125" style="1" customWidth="1"/>
    <col min="2298" max="2298" width="37.5703125" style="1" customWidth="1"/>
    <col min="2299" max="2299" width="13.140625" style="1" customWidth="1"/>
    <col min="2300" max="2300" width="12.85546875" style="1" customWidth="1"/>
    <col min="2301" max="2301" width="16.7109375" style="1" customWidth="1"/>
    <col min="2302" max="2543" width="6.85546875" style="1" customWidth="1"/>
    <col min="2544" max="2544" width="1" style="1" customWidth="1"/>
    <col min="2545" max="2545" width="8.28515625" style="1" customWidth="1"/>
    <col min="2546" max="2546" width="28.28515625" style="1" customWidth="1"/>
    <col min="2547" max="2547" width="3" style="1" customWidth="1"/>
    <col min="2548" max="2548" width="6.140625" style="1" customWidth="1"/>
    <col min="2549" max="2549" width="2" style="1" customWidth="1"/>
    <col min="2550" max="2550" width="13.28515625" style="1" customWidth="1"/>
    <col min="2551" max="2551" width="11.42578125" style="1" customWidth="1"/>
    <col min="2552" max="2552" width="13.140625" style="1" customWidth="1"/>
    <col min="2553" max="2553" width="8.5703125" style="1" customWidth="1"/>
    <col min="2554" max="2554" width="37.5703125" style="1" customWidth="1"/>
    <col min="2555" max="2555" width="13.140625" style="1" customWidth="1"/>
    <col min="2556" max="2556" width="12.85546875" style="1" customWidth="1"/>
    <col min="2557" max="2557" width="16.7109375" style="1" customWidth="1"/>
    <col min="2558" max="2799" width="6.85546875" style="1" customWidth="1"/>
    <col min="2800" max="2800" width="1" style="1" customWidth="1"/>
    <col min="2801" max="2801" width="8.28515625" style="1" customWidth="1"/>
    <col min="2802" max="2802" width="28.28515625" style="1" customWidth="1"/>
    <col min="2803" max="2803" width="3" style="1" customWidth="1"/>
    <col min="2804" max="2804" width="6.140625" style="1" customWidth="1"/>
    <col min="2805" max="2805" width="2" style="1" customWidth="1"/>
    <col min="2806" max="2806" width="13.28515625" style="1" customWidth="1"/>
    <col min="2807" max="2807" width="11.42578125" style="1" customWidth="1"/>
    <col min="2808" max="2808" width="13.140625" style="1" customWidth="1"/>
    <col min="2809" max="2809" width="8.5703125" style="1" customWidth="1"/>
    <col min="2810" max="2810" width="37.5703125" style="1" customWidth="1"/>
    <col min="2811" max="2811" width="13.140625" style="1" customWidth="1"/>
    <col min="2812" max="2812" width="12.85546875" style="1" customWidth="1"/>
    <col min="2813" max="2813" width="16.7109375" style="1" customWidth="1"/>
    <col min="2814" max="3055" width="6.85546875" style="1" customWidth="1"/>
    <col min="3056" max="3056" width="1" style="1" customWidth="1"/>
    <col min="3057" max="3057" width="8.28515625" style="1" customWidth="1"/>
    <col min="3058" max="3058" width="28.28515625" style="1" customWidth="1"/>
    <col min="3059" max="3059" width="3" style="1" customWidth="1"/>
    <col min="3060" max="3060" width="6.140625" style="1" customWidth="1"/>
    <col min="3061" max="3061" width="2" style="1" customWidth="1"/>
    <col min="3062" max="3062" width="13.28515625" style="1" customWidth="1"/>
    <col min="3063" max="3063" width="11.42578125" style="1" customWidth="1"/>
    <col min="3064" max="3064" width="13.140625" style="1" customWidth="1"/>
    <col min="3065" max="3065" width="8.5703125" style="1" customWidth="1"/>
    <col min="3066" max="3066" width="37.5703125" style="1" customWidth="1"/>
    <col min="3067" max="3067" width="13.140625" style="1" customWidth="1"/>
    <col min="3068" max="3068" width="12.85546875" style="1" customWidth="1"/>
    <col min="3069" max="3069" width="16.7109375" style="1" customWidth="1"/>
    <col min="3070" max="3311" width="6.85546875" style="1" customWidth="1"/>
    <col min="3312" max="3312" width="1" style="1" customWidth="1"/>
    <col min="3313" max="3313" width="8.28515625" style="1" customWidth="1"/>
    <col min="3314" max="3314" width="28.28515625" style="1" customWidth="1"/>
    <col min="3315" max="3315" width="3" style="1" customWidth="1"/>
    <col min="3316" max="3316" width="6.140625" style="1" customWidth="1"/>
    <col min="3317" max="3317" width="2" style="1" customWidth="1"/>
    <col min="3318" max="3318" width="13.28515625" style="1" customWidth="1"/>
    <col min="3319" max="3319" width="11.42578125" style="1" customWidth="1"/>
    <col min="3320" max="3320" width="13.140625" style="1" customWidth="1"/>
    <col min="3321" max="3321" width="8.5703125" style="1" customWidth="1"/>
    <col min="3322" max="3322" width="37.5703125" style="1" customWidth="1"/>
    <col min="3323" max="3323" width="13.140625" style="1" customWidth="1"/>
    <col min="3324" max="3324" width="12.85546875" style="1" customWidth="1"/>
    <col min="3325" max="3325" width="16.7109375" style="1" customWidth="1"/>
    <col min="3326" max="3567" width="6.85546875" style="1" customWidth="1"/>
    <col min="3568" max="3568" width="1" style="1" customWidth="1"/>
    <col min="3569" max="3569" width="8.28515625" style="1" customWidth="1"/>
    <col min="3570" max="3570" width="28.28515625" style="1" customWidth="1"/>
    <col min="3571" max="3571" width="3" style="1" customWidth="1"/>
    <col min="3572" max="3572" width="6.140625" style="1" customWidth="1"/>
    <col min="3573" max="3573" width="2" style="1" customWidth="1"/>
    <col min="3574" max="3574" width="13.28515625" style="1" customWidth="1"/>
    <col min="3575" max="3575" width="11.42578125" style="1" customWidth="1"/>
    <col min="3576" max="3576" width="13.140625" style="1" customWidth="1"/>
    <col min="3577" max="3577" width="8.5703125" style="1" customWidth="1"/>
    <col min="3578" max="3578" width="37.5703125" style="1" customWidth="1"/>
    <col min="3579" max="3579" width="13.140625" style="1" customWidth="1"/>
    <col min="3580" max="3580" width="12.85546875" style="1" customWidth="1"/>
    <col min="3581" max="3581" width="16.7109375" style="1" customWidth="1"/>
    <col min="3582" max="3823" width="6.85546875" style="1" customWidth="1"/>
    <col min="3824" max="3824" width="1" style="1" customWidth="1"/>
    <col min="3825" max="3825" width="8.28515625" style="1" customWidth="1"/>
    <col min="3826" max="3826" width="28.28515625" style="1" customWidth="1"/>
    <col min="3827" max="3827" width="3" style="1" customWidth="1"/>
    <col min="3828" max="3828" width="6.140625" style="1" customWidth="1"/>
    <col min="3829" max="3829" width="2" style="1" customWidth="1"/>
    <col min="3830" max="3830" width="13.28515625" style="1" customWidth="1"/>
    <col min="3831" max="3831" width="11.42578125" style="1" customWidth="1"/>
    <col min="3832" max="3832" width="13.140625" style="1" customWidth="1"/>
    <col min="3833" max="3833" width="8.5703125" style="1" customWidth="1"/>
    <col min="3834" max="3834" width="37.5703125" style="1" customWidth="1"/>
    <col min="3835" max="3835" width="13.140625" style="1" customWidth="1"/>
    <col min="3836" max="3836" width="12.85546875" style="1" customWidth="1"/>
    <col min="3837" max="3837" width="16.7109375" style="1" customWidth="1"/>
    <col min="3838" max="4079" width="6.85546875" style="1" customWidth="1"/>
    <col min="4080" max="4080" width="1" style="1" customWidth="1"/>
    <col min="4081" max="4081" width="8.28515625" style="1" customWidth="1"/>
    <col min="4082" max="4082" width="28.28515625" style="1" customWidth="1"/>
    <col min="4083" max="4083" width="3" style="1" customWidth="1"/>
    <col min="4084" max="4084" width="6.140625" style="1" customWidth="1"/>
    <col min="4085" max="4085" width="2" style="1" customWidth="1"/>
    <col min="4086" max="4086" width="13.28515625" style="1" customWidth="1"/>
    <col min="4087" max="4087" width="11.42578125" style="1" customWidth="1"/>
    <col min="4088" max="4088" width="13.140625" style="1" customWidth="1"/>
    <col min="4089" max="4089" width="8.5703125" style="1" customWidth="1"/>
    <col min="4090" max="4090" width="37.5703125" style="1" customWidth="1"/>
    <col min="4091" max="4091" width="13.140625" style="1" customWidth="1"/>
    <col min="4092" max="4092" width="12.85546875" style="1" customWidth="1"/>
    <col min="4093" max="4093" width="16.7109375" style="1" customWidth="1"/>
    <col min="4094" max="4335" width="6.85546875" style="1" customWidth="1"/>
    <col min="4336" max="4336" width="1" style="1" customWidth="1"/>
    <col min="4337" max="4337" width="8.28515625" style="1" customWidth="1"/>
    <col min="4338" max="4338" width="28.28515625" style="1" customWidth="1"/>
    <col min="4339" max="4339" width="3" style="1" customWidth="1"/>
    <col min="4340" max="4340" width="6.140625" style="1" customWidth="1"/>
    <col min="4341" max="4341" width="2" style="1" customWidth="1"/>
    <col min="4342" max="4342" width="13.28515625" style="1" customWidth="1"/>
    <col min="4343" max="4343" width="11.42578125" style="1" customWidth="1"/>
    <col min="4344" max="4344" width="13.140625" style="1" customWidth="1"/>
    <col min="4345" max="4345" width="8.5703125" style="1" customWidth="1"/>
    <col min="4346" max="4346" width="37.5703125" style="1" customWidth="1"/>
    <col min="4347" max="4347" width="13.140625" style="1" customWidth="1"/>
    <col min="4348" max="4348" width="12.85546875" style="1" customWidth="1"/>
    <col min="4349" max="4349" width="16.7109375" style="1" customWidth="1"/>
    <col min="4350" max="4591" width="6.85546875" style="1" customWidth="1"/>
    <col min="4592" max="4592" width="1" style="1" customWidth="1"/>
    <col min="4593" max="4593" width="8.28515625" style="1" customWidth="1"/>
    <col min="4594" max="4594" width="28.28515625" style="1" customWidth="1"/>
    <col min="4595" max="4595" width="3" style="1" customWidth="1"/>
    <col min="4596" max="4596" width="6.140625" style="1" customWidth="1"/>
    <col min="4597" max="4597" width="2" style="1" customWidth="1"/>
    <col min="4598" max="4598" width="13.28515625" style="1" customWidth="1"/>
    <col min="4599" max="4599" width="11.42578125" style="1" customWidth="1"/>
    <col min="4600" max="4600" width="13.140625" style="1" customWidth="1"/>
    <col min="4601" max="4601" width="8.5703125" style="1" customWidth="1"/>
    <col min="4602" max="4602" width="37.5703125" style="1" customWidth="1"/>
    <col min="4603" max="4603" width="13.140625" style="1" customWidth="1"/>
    <col min="4604" max="4604" width="12.85546875" style="1" customWidth="1"/>
    <col min="4605" max="4605" width="16.7109375" style="1" customWidth="1"/>
    <col min="4606" max="4847" width="6.85546875" style="1" customWidth="1"/>
    <col min="4848" max="4848" width="1" style="1" customWidth="1"/>
    <col min="4849" max="4849" width="8.28515625" style="1" customWidth="1"/>
    <col min="4850" max="4850" width="28.28515625" style="1" customWidth="1"/>
    <col min="4851" max="4851" width="3" style="1" customWidth="1"/>
    <col min="4852" max="4852" width="6.140625" style="1" customWidth="1"/>
    <col min="4853" max="4853" width="2" style="1" customWidth="1"/>
    <col min="4854" max="4854" width="13.28515625" style="1" customWidth="1"/>
    <col min="4855" max="4855" width="11.42578125" style="1" customWidth="1"/>
    <col min="4856" max="4856" width="13.140625" style="1" customWidth="1"/>
    <col min="4857" max="4857" width="8.5703125" style="1" customWidth="1"/>
    <col min="4858" max="4858" width="37.5703125" style="1" customWidth="1"/>
    <col min="4859" max="4859" width="13.140625" style="1" customWidth="1"/>
    <col min="4860" max="4860" width="12.85546875" style="1" customWidth="1"/>
    <col min="4861" max="4861" width="16.7109375" style="1" customWidth="1"/>
    <col min="4862" max="5103" width="6.85546875" style="1" customWidth="1"/>
    <col min="5104" max="5104" width="1" style="1" customWidth="1"/>
    <col min="5105" max="5105" width="8.28515625" style="1" customWidth="1"/>
    <col min="5106" max="5106" width="28.28515625" style="1" customWidth="1"/>
    <col min="5107" max="5107" width="3" style="1" customWidth="1"/>
    <col min="5108" max="5108" width="6.140625" style="1" customWidth="1"/>
    <col min="5109" max="5109" width="2" style="1" customWidth="1"/>
    <col min="5110" max="5110" width="13.28515625" style="1" customWidth="1"/>
    <col min="5111" max="5111" width="11.42578125" style="1" customWidth="1"/>
    <col min="5112" max="5112" width="13.140625" style="1" customWidth="1"/>
    <col min="5113" max="5113" width="8.5703125" style="1" customWidth="1"/>
    <col min="5114" max="5114" width="37.5703125" style="1" customWidth="1"/>
    <col min="5115" max="5115" width="13.140625" style="1" customWidth="1"/>
    <col min="5116" max="5116" width="12.85546875" style="1" customWidth="1"/>
    <col min="5117" max="5117" width="16.7109375" style="1" customWidth="1"/>
    <col min="5118" max="5359" width="6.85546875" style="1" customWidth="1"/>
    <col min="5360" max="5360" width="1" style="1" customWidth="1"/>
    <col min="5361" max="5361" width="8.28515625" style="1" customWidth="1"/>
    <col min="5362" max="5362" width="28.28515625" style="1" customWidth="1"/>
    <col min="5363" max="5363" width="3" style="1" customWidth="1"/>
    <col min="5364" max="5364" width="6.140625" style="1" customWidth="1"/>
    <col min="5365" max="5365" width="2" style="1" customWidth="1"/>
    <col min="5366" max="5366" width="13.28515625" style="1" customWidth="1"/>
    <col min="5367" max="5367" width="11.42578125" style="1" customWidth="1"/>
    <col min="5368" max="5368" width="13.140625" style="1" customWidth="1"/>
    <col min="5369" max="5369" width="8.5703125" style="1" customWidth="1"/>
    <col min="5370" max="5370" width="37.5703125" style="1" customWidth="1"/>
    <col min="5371" max="5371" width="13.140625" style="1" customWidth="1"/>
    <col min="5372" max="5372" width="12.85546875" style="1" customWidth="1"/>
    <col min="5373" max="5373" width="16.7109375" style="1" customWidth="1"/>
    <col min="5374" max="5615" width="6.85546875" style="1" customWidth="1"/>
    <col min="5616" max="5616" width="1" style="1" customWidth="1"/>
    <col min="5617" max="5617" width="8.28515625" style="1" customWidth="1"/>
    <col min="5618" max="5618" width="28.28515625" style="1" customWidth="1"/>
    <col min="5619" max="5619" width="3" style="1" customWidth="1"/>
    <col min="5620" max="5620" width="6.140625" style="1" customWidth="1"/>
    <col min="5621" max="5621" width="2" style="1" customWidth="1"/>
    <col min="5622" max="5622" width="13.28515625" style="1" customWidth="1"/>
    <col min="5623" max="5623" width="11.42578125" style="1" customWidth="1"/>
    <col min="5624" max="5624" width="13.140625" style="1" customWidth="1"/>
    <col min="5625" max="5625" width="8.5703125" style="1" customWidth="1"/>
    <col min="5626" max="5626" width="37.5703125" style="1" customWidth="1"/>
    <col min="5627" max="5627" width="13.140625" style="1" customWidth="1"/>
    <col min="5628" max="5628" width="12.85546875" style="1" customWidth="1"/>
    <col min="5629" max="5629" width="16.7109375" style="1" customWidth="1"/>
    <col min="5630" max="5871" width="6.85546875" style="1" customWidth="1"/>
    <col min="5872" max="5872" width="1" style="1" customWidth="1"/>
    <col min="5873" max="5873" width="8.28515625" style="1" customWidth="1"/>
    <col min="5874" max="5874" width="28.28515625" style="1" customWidth="1"/>
    <col min="5875" max="5875" width="3" style="1" customWidth="1"/>
    <col min="5876" max="5876" width="6.140625" style="1" customWidth="1"/>
    <col min="5877" max="5877" width="2" style="1" customWidth="1"/>
    <col min="5878" max="5878" width="13.28515625" style="1" customWidth="1"/>
    <col min="5879" max="5879" width="11.42578125" style="1" customWidth="1"/>
    <col min="5880" max="5880" width="13.140625" style="1" customWidth="1"/>
    <col min="5881" max="5881" width="8.5703125" style="1" customWidth="1"/>
    <col min="5882" max="5882" width="37.5703125" style="1" customWidth="1"/>
    <col min="5883" max="5883" width="13.140625" style="1" customWidth="1"/>
    <col min="5884" max="5884" width="12.85546875" style="1" customWidth="1"/>
    <col min="5885" max="5885" width="16.7109375" style="1" customWidth="1"/>
    <col min="5886" max="6127" width="6.85546875" style="1" customWidth="1"/>
    <col min="6128" max="6128" width="1" style="1" customWidth="1"/>
    <col min="6129" max="6129" width="8.28515625" style="1" customWidth="1"/>
    <col min="6130" max="6130" width="28.28515625" style="1" customWidth="1"/>
    <col min="6131" max="6131" width="3" style="1" customWidth="1"/>
    <col min="6132" max="6132" width="6.140625" style="1" customWidth="1"/>
    <col min="6133" max="6133" width="2" style="1" customWidth="1"/>
    <col min="6134" max="6134" width="13.28515625" style="1" customWidth="1"/>
    <col min="6135" max="6135" width="11.42578125" style="1" customWidth="1"/>
    <col min="6136" max="6136" width="13.140625" style="1" customWidth="1"/>
    <col min="6137" max="6137" width="8.5703125" style="1" customWidth="1"/>
    <col min="6138" max="6138" width="37.5703125" style="1" customWidth="1"/>
    <col min="6139" max="6139" width="13.140625" style="1" customWidth="1"/>
    <col min="6140" max="6140" width="12.85546875" style="1" customWidth="1"/>
    <col min="6141" max="6141" width="16.7109375" style="1" customWidth="1"/>
    <col min="6142" max="6383" width="6.85546875" style="1" customWidth="1"/>
    <col min="6384" max="6384" width="1" style="1" customWidth="1"/>
    <col min="6385" max="6385" width="8.28515625" style="1" customWidth="1"/>
    <col min="6386" max="6386" width="28.28515625" style="1" customWidth="1"/>
    <col min="6387" max="6387" width="3" style="1" customWidth="1"/>
    <col min="6388" max="6388" width="6.140625" style="1" customWidth="1"/>
    <col min="6389" max="6389" width="2" style="1" customWidth="1"/>
    <col min="6390" max="6390" width="13.28515625" style="1" customWidth="1"/>
    <col min="6391" max="6391" width="11.42578125" style="1" customWidth="1"/>
    <col min="6392" max="6392" width="13.140625" style="1" customWidth="1"/>
    <col min="6393" max="6393" width="8.5703125" style="1" customWidth="1"/>
    <col min="6394" max="6394" width="37.5703125" style="1" customWidth="1"/>
    <col min="6395" max="6395" width="13.140625" style="1" customWidth="1"/>
    <col min="6396" max="6396" width="12.85546875" style="1" customWidth="1"/>
    <col min="6397" max="6397" width="16.7109375" style="1" customWidth="1"/>
    <col min="6398" max="6639" width="6.85546875" style="1" customWidth="1"/>
    <col min="6640" max="6640" width="1" style="1" customWidth="1"/>
    <col min="6641" max="6641" width="8.28515625" style="1" customWidth="1"/>
    <col min="6642" max="6642" width="28.28515625" style="1" customWidth="1"/>
    <col min="6643" max="6643" width="3" style="1" customWidth="1"/>
    <col min="6644" max="6644" width="6.140625" style="1" customWidth="1"/>
    <col min="6645" max="6645" width="2" style="1" customWidth="1"/>
    <col min="6646" max="6646" width="13.28515625" style="1" customWidth="1"/>
    <col min="6647" max="6647" width="11.42578125" style="1" customWidth="1"/>
    <col min="6648" max="6648" width="13.140625" style="1" customWidth="1"/>
    <col min="6649" max="6649" width="8.5703125" style="1" customWidth="1"/>
    <col min="6650" max="6650" width="37.5703125" style="1" customWidth="1"/>
    <col min="6651" max="6651" width="13.140625" style="1" customWidth="1"/>
    <col min="6652" max="6652" width="12.85546875" style="1" customWidth="1"/>
    <col min="6653" max="6653" width="16.7109375" style="1" customWidth="1"/>
    <col min="6654" max="6895" width="6.85546875" style="1" customWidth="1"/>
    <col min="6896" max="6896" width="1" style="1" customWidth="1"/>
    <col min="6897" max="6897" width="8.28515625" style="1" customWidth="1"/>
    <col min="6898" max="6898" width="28.28515625" style="1" customWidth="1"/>
    <col min="6899" max="6899" width="3" style="1" customWidth="1"/>
    <col min="6900" max="6900" width="6.140625" style="1" customWidth="1"/>
    <col min="6901" max="6901" width="2" style="1" customWidth="1"/>
    <col min="6902" max="6902" width="13.28515625" style="1" customWidth="1"/>
    <col min="6903" max="6903" width="11.42578125" style="1" customWidth="1"/>
    <col min="6904" max="6904" width="13.140625" style="1" customWidth="1"/>
    <col min="6905" max="6905" width="8.5703125" style="1" customWidth="1"/>
    <col min="6906" max="6906" width="37.5703125" style="1" customWidth="1"/>
    <col min="6907" max="6907" width="13.140625" style="1" customWidth="1"/>
    <col min="6908" max="6908" width="12.85546875" style="1" customWidth="1"/>
    <col min="6909" max="6909" width="16.7109375" style="1" customWidth="1"/>
    <col min="6910" max="7151" width="6.85546875" style="1" customWidth="1"/>
    <col min="7152" max="7152" width="1" style="1" customWidth="1"/>
    <col min="7153" max="7153" width="8.28515625" style="1" customWidth="1"/>
    <col min="7154" max="7154" width="28.28515625" style="1" customWidth="1"/>
    <col min="7155" max="7155" width="3" style="1" customWidth="1"/>
    <col min="7156" max="7156" width="6.140625" style="1" customWidth="1"/>
    <col min="7157" max="7157" width="2" style="1" customWidth="1"/>
    <col min="7158" max="7158" width="13.28515625" style="1" customWidth="1"/>
    <col min="7159" max="7159" width="11.42578125" style="1" customWidth="1"/>
    <col min="7160" max="7160" width="13.140625" style="1" customWidth="1"/>
    <col min="7161" max="7161" width="8.5703125" style="1" customWidth="1"/>
    <col min="7162" max="7162" width="37.5703125" style="1" customWidth="1"/>
    <col min="7163" max="7163" width="13.140625" style="1" customWidth="1"/>
    <col min="7164" max="7164" width="12.85546875" style="1" customWidth="1"/>
    <col min="7165" max="7165" width="16.7109375" style="1" customWidth="1"/>
    <col min="7166" max="7407" width="6.85546875" style="1" customWidth="1"/>
    <col min="7408" max="7408" width="1" style="1" customWidth="1"/>
    <col min="7409" max="7409" width="8.28515625" style="1" customWidth="1"/>
    <col min="7410" max="7410" width="28.28515625" style="1" customWidth="1"/>
    <col min="7411" max="7411" width="3" style="1" customWidth="1"/>
    <col min="7412" max="7412" width="6.140625" style="1" customWidth="1"/>
    <col min="7413" max="7413" width="2" style="1" customWidth="1"/>
    <col min="7414" max="7414" width="13.28515625" style="1" customWidth="1"/>
    <col min="7415" max="7415" width="11.42578125" style="1" customWidth="1"/>
    <col min="7416" max="7416" width="13.140625" style="1" customWidth="1"/>
    <col min="7417" max="7417" width="8.5703125" style="1" customWidth="1"/>
    <col min="7418" max="7418" width="37.5703125" style="1" customWidth="1"/>
    <col min="7419" max="7419" width="13.140625" style="1" customWidth="1"/>
    <col min="7420" max="7420" width="12.85546875" style="1" customWidth="1"/>
    <col min="7421" max="7421" width="16.7109375" style="1" customWidth="1"/>
    <col min="7422" max="7663" width="6.85546875" style="1" customWidth="1"/>
    <col min="7664" max="7664" width="1" style="1" customWidth="1"/>
    <col min="7665" max="7665" width="8.28515625" style="1" customWidth="1"/>
    <col min="7666" max="7666" width="28.28515625" style="1" customWidth="1"/>
    <col min="7667" max="7667" width="3" style="1" customWidth="1"/>
    <col min="7668" max="7668" width="6.140625" style="1" customWidth="1"/>
    <col min="7669" max="7669" width="2" style="1" customWidth="1"/>
    <col min="7670" max="7670" width="13.28515625" style="1" customWidth="1"/>
    <col min="7671" max="7671" width="11.42578125" style="1" customWidth="1"/>
    <col min="7672" max="7672" width="13.140625" style="1" customWidth="1"/>
    <col min="7673" max="7673" width="8.5703125" style="1" customWidth="1"/>
    <col min="7674" max="7674" width="37.5703125" style="1" customWidth="1"/>
    <col min="7675" max="7675" width="13.140625" style="1" customWidth="1"/>
    <col min="7676" max="7676" width="12.85546875" style="1" customWidth="1"/>
    <col min="7677" max="7677" width="16.7109375" style="1" customWidth="1"/>
    <col min="7678" max="7919" width="6.85546875" style="1" customWidth="1"/>
    <col min="7920" max="7920" width="1" style="1" customWidth="1"/>
    <col min="7921" max="7921" width="8.28515625" style="1" customWidth="1"/>
    <col min="7922" max="7922" width="28.28515625" style="1" customWidth="1"/>
    <col min="7923" max="7923" width="3" style="1" customWidth="1"/>
    <col min="7924" max="7924" width="6.140625" style="1" customWidth="1"/>
    <col min="7925" max="7925" width="2" style="1" customWidth="1"/>
    <col min="7926" max="7926" width="13.28515625" style="1" customWidth="1"/>
    <col min="7927" max="7927" width="11.42578125" style="1" customWidth="1"/>
    <col min="7928" max="7928" width="13.140625" style="1" customWidth="1"/>
    <col min="7929" max="7929" width="8.5703125" style="1" customWidth="1"/>
    <col min="7930" max="7930" width="37.5703125" style="1" customWidth="1"/>
    <col min="7931" max="7931" width="13.140625" style="1" customWidth="1"/>
    <col min="7932" max="7932" width="12.85546875" style="1" customWidth="1"/>
    <col min="7933" max="7933" width="16.7109375" style="1" customWidth="1"/>
    <col min="7934" max="8175" width="6.85546875" style="1" customWidth="1"/>
    <col min="8176" max="8176" width="1" style="1" customWidth="1"/>
    <col min="8177" max="8177" width="8.28515625" style="1" customWidth="1"/>
    <col min="8178" max="8178" width="28.28515625" style="1" customWidth="1"/>
    <col min="8179" max="8179" width="3" style="1" customWidth="1"/>
    <col min="8180" max="8180" width="6.140625" style="1" customWidth="1"/>
    <col min="8181" max="8181" width="2" style="1" customWidth="1"/>
    <col min="8182" max="8182" width="13.28515625" style="1" customWidth="1"/>
    <col min="8183" max="8183" width="11.42578125" style="1" customWidth="1"/>
    <col min="8184" max="8184" width="13.140625" style="1" customWidth="1"/>
    <col min="8185" max="8185" width="8.5703125" style="1" customWidth="1"/>
    <col min="8186" max="8186" width="37.5703125" style="1" customWidth="1"/>
    <col min="8187" max="8187" width="13.140625" style="1" customWidth="1"/>
    <col min="8188" max="8188" width="12.85546875" style="1" customWidth="1"/>
    <col min="8189" max="8189" width="16.7109375" style="1" customWidth="1"/>
    <col min="8190" max="8431" width="6.85546875" style="1" customWidth="1"/>
    <col min="8432" max="8432" width="1" style="1" customWidth="1"/>
    <col min="8433" max="8433" width="8.28515625" style="1" customWidth="1"/>
    <col min="8434" max="8434" width="28.28515625" style="1" customWidth="1"/>
    <col min="8435" max="8435" width="3" style="1" customWidth="1"/>
    <col min="8436" max="8436" width="6.140625" style="1" customWidth="1"/>
    <col min="8437" max="8437" width="2" style="1" customWidth="1"/>
    <col min="8438" max="8438" width="13.28515625" style="1" customWidth="1"/>
    <col min="8439" max="8439" width="11.42578125" style="1" customWidth="1"/>
    <col min="8440" max="8440" width="13.140625" style="1" customWidth="1"/>
    <col min="8441" max="8441" width="8.5703125" style="1" customWidth="1"/>
    <col min="8442" max="8442" width="37.5703125" style="1" customWidth="1"/>
    <col min="8443" max="8443" width="13.140625" style="1" customWidth="1"/>
    <col min="8444" max="8444" width="12.85546875" style="1" customWidth="1"/>
    <col min="8445" max="8445" width="16.7109375" style="1" customWidth="1"/>
    <col min="8446" max="8687" width="6.85546875" style="1" customWidth="1"/>
    <col min="8688" max="8688" width="1" style="1" customWidth="1"/>
    <col min="8689" max="8689" width="8.28515625" style="1" customWidth="1"/>
    <col min="8690" max="8690" width="28.28515625" style="1" customWidth="1"/>
    <col min="8691" max="8691" width="3" style="1" customWidth="1"/>
    <col min="8692" max="8692" width="6.140625" style="1" customWidth="1"/>
    <col min="8693" max="8693" width="2" style="1" customWidth="1"/>
    <col min="8694" max="8694" width="13.28515625" style="1" customWidth="1"/>
    <col min="8695" max="8695" width="11.42578125" style="1" customWidth="1"/>
    <col min="8696" max="8696" width="13.140625" style="1" customWidth="1"/>
    <col min="8697" max="8697" width="8.5703125" style="1" customWidth="1"/>
    <col min="8698" max="8698" width="37.5703125" style="1" customWidth="1"/>
    <col min="8699" max="8699" width="13.140625" style="1" customWidth="1"/>
    <col min="8700" max="8700" width="12.85546875" style="1" customWidth="1"/>
    <col min="8701" max="8701" width="16.7109375" style="1" customWidth="1"/>
    <col min="8702" max="8943" width="6.85546875" style="1" customWidth="1"/>
    <col min="8944" max="8944" width="1" style="1" customWidth="1"/>
    <col min="8945" max="8945" width="8.28515625" style="1" customWidth="1"/>
    <col min="8946" max="8946" width="28.28515625" style="1" customWidth="1"/>
    <col min="8947" max="8947" width="3" style="1" customWidth="1"/>
    <col min="8948" max="8948" width="6.140625" style="1" customWidth="1"/>
    <col min="8949" max="8949" width="2" style="1" customWidth="1"/>
    <col min="8950" max="8950" width="13.28515625" style="1" customWidth="1"/>
    <col min="8951" max="8951" width="11.42578125" style="1" customWidth="1"/>
    <col min="8952" max="8952" width="13.140625" style="1" customWidth="1"/>
    <col min="8953" max="8953" width="8.5703125" style="1" customWidth="1"/>
    <col min="8954" max="8954" width="37.5703125" style="1" customWidth="1"/>
    <col min="8955" max="8955" width="13.140625" style="1" customWidth="1"/>
    <col min="8956" max="8956" width="12.85546875" style="1" customWidth="1"/>
    <col min="8957" max="8957" width="16.7109375" style="1" customWidth="1"/>
    <col min="8958" max="9199" width="6.85546875" style="1" customWidth="1"/>
    <col min="9200" max="9200" width="1" style="1" customWidth="1"/>
    <col min="9201" max="9201" width="8.28515625" style="1" customWidth="1"/>
    <col min="9202" max="9202" width="28.28515625" style="1" customWidth="1"/>
    <col min="9203" max="9203" width="3" style="1" customWidth="1"/>
    <col min="9204" max="9204" width="6.140625" style="1" customWidth="1"/>
    <col min="9205" max="9205" width="2" style="1" customWidth="1"/>
    <col min="9206" max="9206" width="13.28515625" style="1" customWidth="1"/>
    <col min="9207" max="9207" width="11.42578125" style="1" customWidth="1"/>
    <col min="9208" max="9208" width="13.140625" style="1" customWidth="1"/>
    <col min="9209" max="9209" width="8.5703125" style="1" customWidth="1"/>
    <col min="9210" max="9210" width="37.5703125" style="1" customWidth="1"/>
    <col min="9211" max="9211" width="13.140625" style="1" customWidth="1"/>
    <col min="9212" max="9212" width="12.85546875" style="1" customWidth="1"/>
    <col min="9213" max="9213" width="16.7109375" style="1" customWidth="1"/>
    <col min="9214" max="9455" width="6.85546875" style="1" customWidth="1"/>
    <col min="9456" max="9456" width="1" style="1" customWidth="1"/>
    <col min="9457" max="9457" width="8.28515625" style="1" customWidth="1"/>
    <col min="9458" max="9458" width="28.28515625" style="1" customWidth="1"/>
    <col min="9459" max="9459" width="3" style="1" customWidth="1"/>
    <col min="9460" max="9460" width="6.140625" style="1" customWidth="1"/>
    <col min="9461" max="9461" width="2" style="1" customWidth="1"/>
    <col min="9462" max="9462" width="13.28515625" style="1" customWidth="1"/>
    <col min="9463" max="9463" width="11.42578125" style="1" customWidth="1"/>
    <col min="9464" max="9464" width="13.140625" style="1" customWidth="1"/>
    <col min="9465" max="9465" width="8.5703125" style="1" customWidth="1"/>
    <col min="9466" max="9466" width="37.5703125" style="1" customWidth="1"/>
    <col min="9467" max="9467" width="13.140625" style="1" customWidth="1"/>
    <col min="9468" max="9468" width="12.85546875" style="1" customWidth="1"/>
    <col min="9469" max="9469" width="16.7109375" style="1" customWidth="1"/>
    <col min="9470" max="9711" width="6.85546875" style="1" customWidth="1"/>
    <col min="9712" max="9712" width="1" style="1" customWidth="1"/>
    <col min="9713" max="9713" width="8.28515625" style="1" customWidth="1"/>
    <col min="9714" max="9714" width="28.28515625" style="1" customWidth="1"/>
    <col min="9715" max="9715" width="3" style="1" customWidth="1"/>
    <col min="9716" max="9716" width="6.140625" style="1" customWidth="1"/>
    <col min="9717" max="9717" width="2" style="1" customWidth="1"/>
    <col min="9718" max="9718" width="13.28515625" style="1" customWidth="1"/>
    <col min="9719" max="9719" width="11.42578125" style="1" customWidth="1"/>
    <col min="9720" max="9720" width="13.140625" style="1" customWidth="1"/>
    <col min="9721" max="9721" width="8.5703125" style="1" customWidth="1"/>
    <col min="9722" max="9722" width="37.5703125" style="1" customWidth="1"/>
    <col min="9723" max="9723" width="13.140625" style="1" customWidth="1"/>
    <col min="9724" max="9724" width="12.85546875" style="1" customWidth="1"/>
    <col min="9725" max="9725" width="16.7109375" style="1" customWidth="1"/>
    <col min="9726" max="9967" width="6.85546875" style="1" customWidth="1"/>
    <col min="9968" max="9968" width="1" style="1" customWidth="1"/>
    <col min="9969" max="9969" width="8.28515625" style="1" customWidth="1"/>
    <col min="9970" max="9970" width="28.28515625" style="1" customWidth="1"/>
    <col min="9971" max="9971" width="3" style="1" customWidth="1"/>
    <col min="9972" max="9972" width="6.140625" style="1" customWidth="1"/>
    <col min="9973" max="9973" width="2" style="1" customWidth="1"/>
    <col min="9974" max="9974" width="13.28515625" style="1" customWidth="1"/>
    <col min="9975" max="9975" width="11.42578125" style="1" customWidth="1"/>
    <col min="9976" max="9976" width="13.140625" style="1" customWidth="1"/>
    <col min="9977" max="9977" width="8.5703125" style="1" customWidth="1"/>
    <col min="9978" max="9978" width="37.5703125" style="1" customWidth="1"/>
    <col min="9979" max="9979" width="13.140625" style="1" customWidth="1"/>
    <col min="9980" max="9980" width="12.85546875" style="1" customWidth="1"/>
    <col min="9981" max="9981" width="16.7109375" style="1" customWidth="1"/>
    <col min="9982" max="10223" width="6.85546875" style="1" customWidth="1"/>
    <col min="10224" max="10224" width="1" style="1" customWidth="1"/>
    <col min="10225" max="10225" width="8.28515625" style="1" customWidth="1"/>
    <col min="10226" max="10226" width="28.28515625" style="1" customWidth="1"/>
    <col min="10227" max="10227" width="3" style="1" customWidth="1"/>
    <col min="10228" max="10228" width="6.140625" style="1" customWidth="1"/>
    <col min="10229" max="10229" width="2" style="1" customWidth="1"/>
    <col min="10230" max="10230" width="13.28515625" style="1" customWidth="1"/>
    <col min="10231" max="10231" width="11.42578125" style="1" customWidth="1"/>
    <col min="10232" max="10232" width="13.140625" style="1" customWidth="1"/>
    <col min="10233" max="10233" width="8.5703125" style="1" customWidth="1"/>
    <col min="10234" max="10234" width="37.5703125" style="1" customWidth="1"/>
    <col min="10235" max="10235" width="13.140625" style="1" customWidth="1"/>
    <col min="10236" max="10236" width="12.85546875" style="1" customWidth="1"/>
    <col min="10237" max="10237" width="16.7109375" style="1" customWidth="1"/>
    <col min="10238" max="10479" width="6.85546875" style="1" customWidth="1"/>
    <col min="10480" max="10480" width="1" style="1" customWidth="1"/>
    <col min="10481" max="10481" width="8.28515625" style="1" customWidth="1"/>
    <col min="10482" max="10482" width="28.28515625" style="1" customWidth="1"/>
    <col min="10483" max="10483" width="3" style="1" customWidth="1"/>
    <col min="10484" max="10484" width="6.140625" style="1" customWidth="1"/>
    <col min="10485" max="10485" width="2" style="1" customWidth="1"/>
    <col min="10486" max="10486" width="13.28515625" style="1" customWidth="1"/>
    <col min="10487" max="10487" width="11.42578125" style="1" customWidth="1"/>
    <col min="10488" max="10488" width="13.140625" style="1" customWidth="1"/>
    <col min="10489" max="10489" width="8.5703125" style="1" customWidth="1"/>
    <col min="10490" max="10490" width="37.5703125" style="1" customWidth="1"/>
    <col min="10491" max="10491" width="13.140625" style="1" customWidth="1"/>
    <col min="10492" max="10492" width="12.85546875" style="1" customWidth="1"/>
    <col min="10493" max="10493" width="16.7109375" style="1" customWidth="1"/>
    <col min="10494" max="10735" width="6.85546875" style="1" customWidth="1"/>
    <col min="10736" max="10736" width="1" style="1" customWidth="1"/>
    <col min="10737" max="10737" width="8.28515625" style="1" customWidth="1"/>
    <col min="10738" max="10738" width="28.28515625" style="1" customWidth="1"/>
    <col min="10739" max="10739" width="3" style="1" customWidth="1"/>
    <col min="10740" max="10740" width="6.140625" style="1" customWidth="1"/>
    <col min="10741" max="10741" width="2" style="1" customWidth="1"/>
    <col min="10742" max="10742" width="13.28515625" style="1" customWidth="1"/>
    <col min="10743" max="10743" width="11.42578125" style="1" customWidth="1"/>
    <col min="10744" max="10744" width="13.140625" style="1" customWidth="1"/>
    <col min="10745" max="10745" width="8.5703125" style="1" customWidth="1"/>
    <col min="10746" max="10746" width="37.5703125" style="1" customWidth="1"/>
    <col min="10747" max="10747" width="13.140625" style="1" customWidth="1"/>
    <col min="10748" max="10748" width="12.85546875" style="1" customWidth="1"/>
    <col min="10749" max="10749" width="16.7109375" style="1" customWidth="1"/>
    <col min="10750" max="10991" width="6.85546875" style="1" customWidth="1"/>
    <col min="10992" max="10992" width="1" style="1" customWidth="1"/>
    <col min="10993" max="10993" width="8.28515625" style="1" customWidth="1"/>
    <col min="10994" max="10994" width="28.28515625" style="1" customWidth="1"/>
    <col min="10995" max="10995" width="3" style="1" customWidth="1"/>
    <col min="10996" max="10996" width="6.140625" style="1" customWidth="1"/>
    <col min="10997" max="10997" width="2" style="1" customWidth="1"/>
    <col min="10998" max="10998" width="13.28515625" style="1" customWidth="1"/>
    <col min="10999" max="10999" width="11.42578125" style="1" customWidth="1"/>
    <col min="11000" max="11000" width="13.140625" style="1" customWidth="1"/>
    <col min="11001" max="11001" width="8.5703125" style="1" customWidth="1"/>
    <col min="11002" max="11002" width="37.5703125" style="1" customWidth="1"/>
    <col min="11003" max="11003" width="13.140625" style="1" customWidth="1"/>
    <col min="11004" max="11004" width="12.85546875" style="1" customWidth="1"/>
    <col min="11005" max="11005" width="16.7109375" style="1" customWidth="1"/>
    <col min="11006" max="11247" width="6.85546875" style="1" customWidth="1"/>
    <col min="11248" max="11248" width="1" style="1" customWidth="1"/>
    <col min="11249" max="11249" width="8.28515625" style="1" customWidth="1"/>
    <col min="11250" max="11250" width="28.28515625" style="1" customWidth="1"/>
    <col min="11251" max="11251" width="3" style="1" customWidth="1"/>
    <col min="11252" max="11252" width="6.140625" style="1" customWidth="1"/>
    <col min="11253" max="11253" width="2" style="1" customWidth="1"/>
    <col min="11254" max="11254" width="13.28515625" style="1" customWidth="1"/>
    <col min="11255" max="11255" width="11.42578125" style="1" customWidth="1"/>
    <col min="11256" max="11256" width="13.140625" style="1" customWidth="1"/>
    <col min="11257" max="11257" width="8.5703125" style="1" customWidth="1"/>
    <col min="11258" max="11258" width="37.5703125" style="1" customWidth="1"/>
    <col min="11259" max="11259" width="13.140625" style="1" customWidth="1"/>
    <col min="11260" max="11260" width="12.85546875" style="1" customWidth="1"/>
    <col min="11261" max="11261" width="16.7109375" style="1" customWidth="1"/>
    <col min="11262" max="11503" width="6.85546875" style="1" customWidth="1"/>
    <col min="11504" max="11504" width="1" style="1" customWidth="1"/>
    <col min="11505" max="11505" width="8.28515625" style="1" customWidth="1"/>
    <col min="11506" max="11506" width="28.28515625" style="1" customWidth="1"/>
    <col min="11507" max="11507" width="3" style="1" customWidth="1"/>
    <col min="11508" max="11508" width="6.140625" style="1" customWidth="1"/>
    <col min="11509" max="11509" width="2" style="1" customWidth="1"/>
    <col min="11510" max="11510" width="13.28515625" style="1" customWidth="1"/>
    <col min="11511" max="11511" width="11.42578125" style="1" customWidth="1"/>
    <col min="11512" max="11512" width="13.140625" style="1" customWidth="1"/>
    <col min="11513" max="11513" width="8.5703125" style="1" customWidth="1"/>
    <col min="11514" max="11514" width="37.5703125" style="1" customWidth="1"/>
    <col min="11515" max="11515" width="13.140625" style="1" customWidth="1"/>
    <col min="11516" max="11516" width="12.85546875" style="1" customWidth="1"/>
    <col min="11517" max="11517" width="16.7109375" style="1" customWidth="1"/>
    <col min="11518" max="11759" width="6.85546875" style="1" customWidth="1"/>
    <col min="11760" max="11760" width="1" style="1" customWidth="1"/>
    <col min="11761" max="11761" width="8.28515625" style="1" customWidth="1"/>
    <col min="11762" max="11762" width="28.28515625" style="1" customWidth="1"/>
    <col min="11763" max="11763" width="3" style="1" customWidth="1"/>
    <col min="11764" max="11764" width="6.140625" style="1" customWidth="1"/>
    <col min="11765" max="11765" width="2" style="1" customWidth="1"/>
    <col min="11766" max="11766" width="13.28515625" style="1" customWidth="1"/>
    <col min="11767" max="11767" width="11.42578125" style="1" customWidth="1"/>
    <col min="11768" max="11768" width="13.140625" style="1" customWidth="1"/>
    <col min="11769" max="11769" width="8.5703125" style="1" customWidth="1"/>
    <col min="11770" max="11770" width="37.5703125" style="1" customWidth="1"/>
    <col min="11771" max="11771" width="13.140625" style="1" customWidth="1"/>
    <col min="11772" max="11772" width="12.85546875" style="1" customWidth="1"/>
    <col min="11773" max="11773" width="16.7109375" style="1" customWidth="1"/>
    <col min="11774" max="12015" width="6.85546875" style="1" customWidth="1"/>
    <col min="12016" max="12016" width="1" style="1" customWidth="1"/>
    <col min="12017" max="12017" width="8.28515625" style="1" customWidth="1"/>
    <col min="12018" max="12018" width="28.28515625" style="1" customWidth="1"/>
    <col min="12019" max="12019" width="3" style="1" customWidth="1"/>
    <col min="12020" max="12020" width="6.140625" style="1" customWidth="1"/>
    <col min="12021" max="12021" width="2" style="1" customWidth="1"/>
    <col min="12022" max="12022" width="13.28515625" style="1" customWidth="1"/>
    <col min="12023" max="12023" width="11.42578125" style="1" customWidth="1"/>
    <col min="12024" max="12024" width="13.140625" style="1" customWidth="1"/>
    <col min="12025" max="12025" width="8.5703125" style="1" customWidth="1"/>
    <col min="12026" max="12026" width="37.5703125" style="1" customWidth="1"/>
    <col min="12027" max="12027" width="13.140625" style="1" customWidth="1"/>
    <col min="12028" max="12028" width="12.85546875" style="1" customWidth="1"/>
    <col min="12029" max="12029" width="16.7109375" style="1" customWidth="1"/>
    <col min="12030" max="12271" width="6.85546875" style="1" customWidth="1"/>
    <col min="12272" max="12272" width="1" style="1" customWidth="1"/>
    <col min="12273" max="12273" width="8.28515625" style="1" customWidth="1"/>
    <col min="12274" max="12274" width="28.28515625" style="1" customWidth="1"/>
    <col min="12275" max="12275" width="3" style="1" customWidth="1"/>
    <col min="12276" max="12276" width="6.140625" style="1" customWidth="1"/>
    <col min="12277" max="12277" width="2" style="1" customWidth="1"/>
    <col min="12278" max="12278" width="13.28515625" style="1" customWidth="1"/>
    <col min="12279" max="12279" width="11.42578125" style="1" customWidth="1"/>
    <col min="12280" max="12280" width="13.140625" style="1" customWidth="1"/>
    <col min="12281" max="12281" width="8.5703125" style="1" customWidth="1"/>
    <col min="12282" max="12282" width="37.5703125" style="1" customWidth="1"/>
    <col min="12283" max="12283" width="13.140625" style="1" customWidth="1"/>
    <col min="12284" max="12284" width="12.85546875" style="1" customWidth="1"/>
    <col min="12285" max="12285" width="16.7109375" style="1" customWidth="1"/>
    <col min="12286" max="12527" width="6.85546875" style="1" customWidth="1"/>
    <col min="12528" max="12528" width="1" style="1" customWidth="1"/>
    <col min="12529" max="12529" width="8.28515625" style="1" customWidth="1"/>
    <col min="12530" max="12530" width="28.28515625" style="1" customWidth="1"/>
    <col min="12531" max="12531" width="3" style="1" customWidth="1"/>
    <col min="12532" max="12532" width="6.140625" style="1" customWidth="1"/>
    <col min="12533" max="12533" width="2" style="1" customWidth="1"/>
    <col min="12534" max="12534" width="13.28515625" style="1" customWidth="1"/>
    <col min="12535" max="12535" width="11.42578125" style="1" customWidth="1"/>
    <col min="12536" max="12536" width="13.140625" style="1" customWidth="1"/>
    <col min="12537" max="12537" width="8.5703125" style="1" customWidth="1"/>
    <col min="12538" max="12538" width="37.5703125" style="1" customWidth="1"/>
    <col min="12539" max="12539" width="13.140625" style="1" customWidth="1"/>
    <col min="12540" max="12540" width="12.85546875" style="1" customWidth="1"/>
    <col min="12541" max="12541" width="16.7109375" style="1" customWidth="1"/>
    <col min="12542" max="12783" width="6.85546875" style="1" customWidth="1"/>
    <col min="12784" max="12784" width="1" style="1" customWidth="1"/>
    <col min="12785" max="12785" width="8.28515625" style="1" customWidth="1"/>
    <col min="12786" max="12786" width="28.28515625" style="1" customWidth="1"/>
    <col min="12787" max="12787" width="3" style="1" customWidth="1"/>
    <col min="12788" max="12788" width="6.140625" style="1" customWidth="1"/>
    <col min="12789" max="12789" width="2" style="1" customWidth="1"/>
    <col min="12790" max="12790" width="13.28515625" style="1" customWidth="1"/>
    <col min="12791" max="12791" width="11.42578125" style="1" customWidth="1"/>
    <col min="12792" max="12792" width="13.140625" style="1" customWidth="1"/>
    <col min="12793" max="12793" width="8.5703125" style="1" customWidth="1"/>
    <col min="12794" max="12794" width="37.5703125" style="1" customWidth="1"/>
    <col min="12795" max="12795" width="13.140625" style="1" customWidth="1"/>
    <col min="12796" max="12796" width="12.85546875" style="1" customWidth="1"/>
    <col min="12797" max="12797" width="16.7109375" style="1" customWidth="1"/>
    <col min="12798" max="13039" width="6.85546875" style="1" customWidth="1"/>
    <col min="13040" max="13040" width="1" style="1" customWidth="1"/>
    <col min="13041" max="13041" width="8.28515625" style="1" customWidth="1"/>
    <col min="13042" max="13042" width="28.28515625" style="1" customWidth="1"/>
    <col min="13043" max="13043" width="3" style="1" customWidth="1"/>
    <col min="13044" max="13044" width="6.140625" style="1" customWidth="1"/>
    <col min="13045" max="13045" width="2" style="1" customWidth="1"/>
    <col min="13046" max="13046" width="13.28515625" style="1" customWidth="1"/>
    <col min="13047" max="13047" width="11.42578125" style="1" customWidth="1"/>
    <col min="13048" max="13048" width="13.140625" style="1" customWidth="1"/>
    <col min="13049" max="13049" width="8.5703125" style="1" customWidth="1"/>
    <col min="13050" max="13050" width="37.5703125" style="1" customWidth="1"/>
    <col min="13051" max="13051" width="13.140625" style="1" customWidth="1"/>
    <col min="13052" max="13052" width="12.85546875" style="1" customWidth="1"/>
    <col min="13053" max="13053" width="16.7109375" style="1" customWidth="1"/>
    <col min="13054" max="13295" width="6.85546875" style="1" customWidth="1"/>
    <col min="13296" max="13296" width="1" style="1" customWidth="1"/>
    <col min="13297" max="13297" width="8.28515625" style="1" customWidth="1"/>
    <col min="13298" max="13298" width="28.28515625" style="1" customWidth="1"/>
    <col min="13299" max="13299" width="3" style="1" customWidth="1"/>
    <col min="13300" max="13300" width="6.140625" style="1" customWidth="1"/>
    <col min="13301" max="13301" width="2" style="1" customWidth="1"/>
    <col min="13302" max="13302" width="13.28515625" style="1" customWidth="1"/>
    <col min="13303" max="13303" width="11.42578125" style="1" customWidth="1"/>
    <col min="13304" max="13304" width="13.140625" style="1" customWidth="1"/>
    <col min="13305" max="13305" width="8.5703125" style="1" customWidth="1"/>
    <col min="13306" max="13306" width="37.5703125" style="1" customWidth="1"/>
    <col min="13307" max="13307" width="13.140625" style="1" customWidth="1"/>
    <col min="13308" max="13308" width="12.85546875" style="1" customWidth="1"/>
    <col min="13309" max="13309" width="16.7109375" style="1" customWidth="1"/>
    <col min="13310" max="13551" width="6.85546875" style="1" customWidth="1"/>
    <col min="13552" max="13552" width="1" style="1" customWidth="1"/>
    <col min="13553" max="13553" width="8.28515625" style="1" customWidth="1"/>
    <col min="13554" max="13554" width="28.28515625" style="1" customWidth="1"/>
    <col min="13555" max="13555" width="3" style="1" customWidth="1"/>
    <col min="13556" max="13556" width="6.140625" style="1" customWidth="1"/>
    <col min="13557" max="13557" width="2" style="1" customWidth="1"/>
    <col min="13558" max="13558" width="13.28515625" style="1" customWidth="1"/>
    <col min="13559" max="13559" width="11.42578125" style="1" customWidth="1"/>
    <col min="13560" max="13560" width="13.140625" style="1" customWidth="1"/>
    <col min="13561" max="13561" width="8.5703125" style="1" customWidth="1"/>
    <col min="13562" max="13562" width="37.5703125" style="1" customWidth="1"/>
    <col min="13563" max="13563" width="13.140625" style="1" customWidth="1"/>
    <col min="13564" max="13564" width="12.85546875" style="1" customWidth="1"/>
    <col min="13565" max="13565" width="16.7109375" style="1" customWidth="1"/>
    <col min="13566" max="13807" width="6.85546875" style="1" customWidth="1"/>
    <col min="13808" max="13808" width="1" style="1" customWidth="1"/>
    <col min="13809" max="13809" width="8.28515625" style="1" customWidth="1"/>
    <col min="13810" max="13810" width="28.28515625" style="1" customWidth="1"/>
    <col min="13811" max="13811" width="3" style="1" customWidth="1"/>
    <col min="13812" max="13812" width="6.140625" style="1" customWidth="1"/>
    <col min="13813" max="13813" width="2" style="1" customWidth="1"/>
    <col min="13814" max="13814" width="13.28515625" style="1" customWidth="1"/>
    <col min="13815" max="13815" width="11.42578125" style="1" customWidth="1"/>
    <col min="13816" max="13816" width="13.140625" style="1" customWidth="1"/>
    <col min="13817" max="13817" width="8.5703125" style="1" customWidth="1"/>
    <col min="13818" max="13818" width="37.5703125" style="1" customWidth="1"/>
    <col min="13819" max="13819" width="13.140625" style="1" customWidth="1"/>
    <col min="13820" max="13820" width="12.85546875" style="1" customWidth="1"/>
    <col min="13821" max="13821" width="16.7109375" style="1" customWidth="1"/>
    <col min="13822" max="14063" width="6.85546875" style="1" customWidth="1"/>
    <col min="14064" max="14064" width="1" style="1" customWidth="1"/>
    <col min="14065" max="14065" width="8.28515625" style="1" customWidth="1"/>
    <col min="14066" max="14066" width="28.28515625" style="1" customWidth="1"/>
    <col min="14067" max="14067" width="3" style="1" customWidth="1"/>
    <col min="14068" max="14068" width="6.140625" style="1" customWidth="1"/>
    <col min="14069" max="14069" width="2" style="1" customWidth="1"/>
    <col min="14070" max="14070" width="13.28515625" style="1" customWidth="1"/>
    <col min="14071" max="14071" width="11.42578125" style="1" customWidth="1"/>
    <col min="14072" max="14072" width="13.140625" style="1" customWidth="1"/>
    <col min="14073" max="14073" width="8.5703125" style="1" customWidth="1"/>
    <col min="14074" max="14074" width="37.5703125" style="1" customWidth="1"/>
    <col min="14075" max="14075" width="13.140625" style="1" customWidth="1"/>
    <col min="14076" max="14076" width="12.85546875" style="1" customWidth="1"/>
    <col min="14077" max="14077" width="16.7109375" style="1" customWidth="1"/>
    <col min="14078" max="14319" width="6.85546875" style="1" customWidth="1"/>
    <col min="14320" max="14320" width="1" style="1" customWidth="1"/>
    <col min="14321" max="14321" width="8.28515625" style="1" customWidth="1"/>
    <col min="14322" max="14322" width="28.28515625" style="1" customWidth="1"/>
    <col min="14323" max="14323" width="3" style="1" customWidth="1"/>
    <col min="14324" max="14324" width="6.140625" style="1" customWidth="1"/>
    <col min="14325" max="14325" width="2" style="1" customWidth="1"/>
    <col min="14326" max="14326" width="13.28515625" style="1" customWidth="1"/>
    <col min="14327" max="14327" width="11.42578125" style="1" customWidth="1"/>
    <col min="14328" max="14328" width="13.140625" style="1" customWidth="1"/>
    <col min="14329" max="14329" width="8.5703125" style="1" customWidth="1"/>
    <col min="14330" max="14330" width="37.5703125" style="1" customWidth="1"/>
    <col min="14331" max="14331" width="13.140625" style="1" customWidth="1"/>
    <col min="14332" max="14332" width="12.85546875" style="1" customWidth="1"/>
    <col min="14333" max="14333" width="16.7109375" style="1" customWidth="1"/>
    <col min="14334" max="14575" width="6.85546875" style="1" customWidth="1"/>
    <col min="14576" max="14576" width="1" style="1" customWidth="1"/>
    <col min="14577" max="14577" width="8.28515625" style="1" customWidth="1"/>
    <col min="14578" max="14578" width="28.28515625" style="1" customWidth="1"/>
    <col min="14579" max="14579" width="3" style="1" customWidth="1"/>
    <col min="14580" max="14580" width="6.140625" style="1" customWidth="1"/>
    <col min="14581" max="14581" width="2" style="1" customWidth="1"/>
    <col min="14582" max="14582" width="13.28515625" style="1" customWidth="1"/>
    <col min="14583" max="14583" width="11.42578125" style="1" customWidth="1"/>
    <col min="14584" max="14584" width="13.140625" style="1" customWidth="1"/>
    <col min="14585" max="14585" width="8.5703125" style="1" customWidth="1"/>
    <col min="14586" max="14586" width="37.5703125" style="1" customWidth="1"/>
    <col min="14587" max="14587" width="13.140625" style="1" customWidth="1"/>
    <col min="14588" max="14588" width="12.85546875" style="1" customWidth="1"/>
    <col min="14589" max="14589" width="16.7109375" style="1" customWidth="1"/>
    <col min="14590" max="14831" width="6.85546875" style="1" customWidth="1"/>
    <col min="14832" max="14832" width="1" style="1" customWidth="1"/>
    <col min="14833" max="14833" width="8.28515625" style="1" customWidth="1"/>
    <col min="14834" max="14834" width="28.28515625" style="1" customWidth="1"/>
    <col min="14835" max="14835" width="3" style="1" customWidth="1"/>
    <col min="14836" max="14836" width="6.140625" style="1" customWidth="1"/>
    <col min="14837" max="14837" width="2" style="1" customWidth="1"/>
    <col min="14838" max="14838" width="13.28515625" style="1" customWidth="1"/>
    <col min="14839" max="14839" width="11.42578125" style="1" customWidth="1"/>
    <col min="14840" max="14840" width="13.140625" style="1" customWidth="1"/>
    <col min="14841" max="14841" width="8.5703125" style="1" customWidth="1"/>
    <col min="14842" max="14842" width="37.5703125" style="1" customWidth="1"/>
    <col min="14843" max="14843" width="13.140625" style="1" customWidth="1"/>
    <col min="14844" max="14844" width="12.85546875" style="1" customWidth="1"/>
    <col min="14845" max="14845" width="16.7109375" style="1" customWidth="1"/>
    <col min="14846" max="15087" width="6.85546875" style="1" customWidth="1"/>
    <col min="15088" max="15088" width="1" style="1" customWidth="1"/>
    <col min="15089" max="15089" width="8.28515625" style="1" customWidth="1"/>
    <col min="15090" max="15090" width="28.28515625" style="1" customWidth="1"/>
    <col min="15091" max="15091" width="3" style="1" customWidth="1"/>
    <col min="15092" max="15092" width="6.140625" style="1" customWidth="1"/>
    <col min="15093" max="15093" width="2" style="1" customWidth="1"/>
    <col min="15094" max="15094" width="13.28515625" style="1" customWidth="1"/>
    <col min="15095" max="15095" width="11.42578125" style="1" customWidth="1"/>
    <col min="15096" max="15096" width="13.140625" style="1" customWidth="1"/>
    <col min="15097" max="15097" width="8.5703125" style="1" customWidth="1"/>
    <col min="15098" max="15098" width="37.5703125" style="1" customWidth="1"/>
    <col min="15099" max="15099" width="13.140625" style="1" customWidth="1"/>
    <col min="15100" max="15100" width="12.85546875" style="1" customWidth="1"/>
    <col min="15101" max="15101" width="16.7109375" style="1" customWidth="1"/>
    <col min="15102" max="15343" width="6.85546875" style="1" customWidth="1"/>
    <col min="15344" max="15344" width="1" style="1" customWidth="1"/>
    <col min="15345" max="15345" width="8.28515625" style="1" customWidth="1"/>
    <col min="15346" max="15346" width="28.28515625" style="1" customWidth="1"/>
    <col min="15347" max="15347" width="3" style="1" customWidth="1"/>
    <col min="15348" max="15348" width="6.140625" style="1" customWidth="1"/>
    <col min="15349" max="15349" width="2" style="1" customWidth="1"/>
    <col min="15350" max="15350" width="13.28515625" style="1" customWidth="1"/>
    <col min="15351" max="15351" width="11.42578125" style="1" customWidth="1"/>
    <col min="15352" max="15352" width="13.140625" style="1" customWidth="1"/>
    <col min="15353" max="15353" width="8.5703125" style="1" customWidth="1"/>
    <col min="15354" max="15354" width="37.5703125" style="1" customWidth="1"/>
    <col min="15355" max="15355" width="13.140625" style="1" customWidth="1"/>
    <col min="15356" max="15356" width="12.85546875" style="1" customWidth="1"/>
    <col min="15357" max="15357" width="16.7109375" style="1" customWidth="1"/>
    <col min="15358" max="15599" width="6.85546875" style="1" customWidth="1"/>
    <col min="15600" max="15600" width="1" style="1" customWidth="1"/>
    <col min="15601" max="15601" width="8.28515625" style="1" customWidth="1"/>
    <col min="15602" max="15602" width="28.28515625" style="1" customWidth="1"/>
    <col min="15603" max="15603" width="3" style="1" customWidth="1"/>
    <col min="15604" max="15604" width="6.140625" style="1" customWidth="1"/>
    <col min="15605" max="15605" width="2" style="1" customWidth="1"/>
    <col min="15606" max="15606" width="13.28515625" style="1" customWidth="1"/>
    <col min="15607" max="15607" width="11.42578125" style="1" customWidth="1"/>
    <col min="15608" max="15608" width="13.140625" style="1" customWidth="1"/>
    <col min="15609" max="15609" width="8.5703125" style="1" customWidth="1"/>
    <col min="15610" max="15610" width="37.5703125" style="1" customWidth="1"/>
    <col min="15611" max="15611" width="13.140625" style="1" customWidth="1"/>
    <col min="15612" max="15612" width="12.85546875" style="1" customWidth="1"/>
    <col min="15613" max="15613" width="16.7109375" style="1" customWidth="1"/>
    <col min="15614" max="15855" width="6.85546875" style="1" customWidth="1"/>
    <col min="15856" max="15856" width="1" style="1" customWidth="1"/>
    <col min="15857" max="15857" width="8.28515625" style="1" customWidth="1"/>
    <col min="15858" max="15858" width="28.28515625" style="1" customWidth="1"/>
    <col min="15859" max="15859" width="3" style="1" customWidth="1"/>
    <col min="15860" max="15860" width="6.140625" style="1" customWidth="1"/>
    <col min="15861" max="15861" width="2" style="1" customWidth="1"/>
    <col min="15862" max="15862" width="13.28515625" style="1" customWidth="1"/>
    <col min="15863" max="15863" width="11.42578125" style="1" customWidth="1"/>
    <col min="15864" max="15864" width="13.140625" style="1" customWidth="1"/>
    <col min="15865" max="15865" width="8.5703125" style="1" customWidth="1"/>
    <col min="15866" max="15866" width="37.5703125" style="1" customWidth="1"/>
    <col min="15867" max="15867" width="13.140625" style="1" customWidth="1"/>
    <col min="15868" max="15868" width="12.85546875" style="1" customWidth="1"/>
    <col min="15869" max="15869" width="16.7109375" style="1" customWidth="1"/>
    <col min="15870" max="16111" width="6.85546875" style="1" customWidth="1"/>
    <col min="16112" max="16112" width="1" style="1" customWidth="1"/>
    <col min="16113" max="16113" width="8.28515625" style="1" customWidth="1"/>
    <col min="16114" max="16114" width="28.28515625" style="1" customWidth="1"/>
    <col min="16115" max="16115" width="3" style="1" customWidth="1"/>
    <col min="16116" max="16116" width="6.140625" style="1" customWidth="1"/>
    <col min="16117" max="16117" width="2" style="1" customWidth="1"/>
    <col min="16118" max="16118" width="13.28515625" style="1" customWidth="1"/>
    <col min="16119" max="16119" width="11.42578125" style="1" customWidth="1"/>
    <col min="16120" max="16120" width="13.140625" style="1" customWidth="1"/>
    <col min="16121" max="16121" width="8.5703125" style="1" customWidth="1"/>
    <col min="16122" max="16122" width="37.5703125" style="1" customWidth="1"/>
    <col min="16123" max="16123" width="13.140625" style="1" customWidth="1"/>
    <col min="16124" max="16124" width="12.85546875" style="1" customWidth="1"/>
    <col min="16125" max="16125" width="16.7109375" style="1" customWidth="1"/>
    <col min="16126" max="16384" width="6.85546875" style="1" customWidth="1"/>
  </cols>
  <sheetData>
    <row r="1" spans="1:4" s="26" customFormat="1" ht="12" x14ac:dyDescent="0.2">
      <c r="B1" s="31"/>
      <c r="C1" s="30"/>
    </row>
    <row r="2" spans="1:4" s="26" customFormat="1" ht="15.75" x14ac:dyDescent="0.2">
      <c r="A2" s="33" t="s">
        <v>389</v>
      </c>
      <c r="B2" s="33"/>
      <c r="C2" s="33"/>
    </row>
    <row r="3" spans="1:4" s="26" customFormat="1" ht="15.75" x14ac:dyDescent="0.2">
      <c r="A3" s="33" t="s">
        <v>388</v>
      </c>
      <c r="B3" s="33"/>
      <c r="C3" s="33"/>
    </row>
    <row r="4" spans="1:4" s="26" customFormat="1" ht="19.5" customHeight="1" x14ac:dyDescent="0.25">
      <c r="A4" s="32" t="s">
        <v>387</v>
      </c>
      <c r="B4" s="32"/>
      <c r="C4" s="32"/>
    </row>
    <row r="5" spans="1:4" s="26" customFormat="1" ht="9.75" customHeight="1" x14ac:dyDescent="0.2">
      <c r="B5" s="31"/>
      <c r="C5" s="30"/>
    </row>
    <row r="6" spans="1:4" s="6" customFormat="1" ht="24" customHeight="1" x14ac:dyDescent="0.2">
      <c r="A6" s="29" t="s">
        <v>386</v>
      </c>
      <c r="B6" s="28" t="s">
        <v>385</v>
      </c>
      <c r="C6" s="27" t="s">
        <v>384</v>
      </c>
      <c r="D6" s="26"/>
    </row>
    <row r="7" spans="1:4" s="22" customFormat="1" ht="7.5" customHeight="1" x14ac:dyDescent="0.2">
      <c r="A7" s="25"/>
      <c r="B7" s="24"/>
      <c r="C7" s="23"/>
    </row>
    <row r="8" spans="1:4" s="1" customFormat="1" outlineLevel="2" x14ac:dyDescent="0.2">
      <c r="A8" s="15" t="s">
        <v>383</v>
      </c>
      <c r="B8" s="12" t="s">
        <v>382</v>
      </c>
      <c r="C8" s="11">
        <v>56332</v>
      </c>
    </row>
    <row r="9" spans="1:4" s="1" customFormat="1" ht="21" customHeight="1" outlineLevel="1" x14ac:dyDescent="0.2">
      <c r="A9" s="15"/>
      <c r="B9" s="10" t="s">
        <v>381</v>
      </c>
      <c r="C9" s="14">
        <f>SUBTOTAL(9,C8:C8)</f>
        <v>56332</v>
      </c>
    </row>
    <row r="10" spans="1:4" s="1" customFormat="1" outlineLevel="2" x14ac:dyDescent="0.2">
      <c r="A10" s="13" t="s">
        <v>380</v>
      </c>
      <c r="B10" s="16" t="s">
        <v>379</v>
      </c>
      <c r="C10" s="11">
        <v>2701.91</v>
      </c>
    </row>
    <row r="11" spans="1:4" s="1" customFormat="1" outlineLevel="2" x14ac:dyDescent="0.2">
      <c r="A11" s="6"/>
      <c r="B11" s="16" t="s">
        <v>379</v>
      </c>
      <c r="C11" s="11">
        <v>4311.5600000000004</v>
      </c>
    </row>
    <row r="12" spans="1:4" s="1" customFormat="1" outlineLevel="2" x14ac:dyDescent="0.2">
      <c r="A12" s="6"/>
      <c r="B12" s="16" t="s">
        <v>379</v>
      </c>
      <c r="C12" s="11">
        <v>10347.75</v>
      </c>
    </row>
    <row r="13" spans="1:4" s="1" customFormat="1" outlineLevel="2" x14ac:dyDescent="0.2">
      <c r="A13" s="6"/>
      <c r="B13" s="16" t="s">
        <v>379</v>
      </c>
      <c r="C13" s="11">
        <v>2850.23</v>
      </c>
    </row>
    <row r="14" spans="1:4" s="1" customFormat="1" outlineLevel="2" x14ac:dyDescent="0.2">
      <c r="A14" s="6"/>
      <c r="B14" s="16" t="s">
        <v>379</v>
      </c>
      <c r="C14" s="11">
        <v>6898.5</v>
      </c>
    </row>
    <row r="15" spans="1:4" s="1" customFormat="1" ht="21" customHeight="1" outlineLevel="1" x14ac:dyDescent="0.2">
      <c r="A15" s="6"/>
      <c r="B15" s="10" t="s">
        <v>378</v>
      </c>
      <c r="C15" s="14">
        <f>SUBTOTAL(9,C10:C14)</f>
        <v>27109.95</v>
      </c>
    </row>
    <row r="16" spans="1:4" s="1" customFormat="1" outlineLevel="2" x14ac:dyDescent="0.2">
      <c r="A16" s="15" t="s">
        <v>377</v>
      </c>
      <c r="B16" s="15" t="s">
        <v>376</v>
      </c>
      <c r="C16" s="11">
        <v>67409.84</v>
      </c>
    </row>
    <row r="17" spans="1:3" s="1" customFormat="1" outlineLevel="2" x14ac:dyDescent="0.2">
      <c r="A17" s="6"/>
      <c r="B17" s="12" t="s">
        <v>375</v>
      </c>
      <c r="C17" s="11">
        <v>8565.64</v>
      </c>
    </row>
    <row r="18" spans="1:3" s="1" customFormat="1" outlineLevel="2" x14ac:dyDescent="0.2">
      <c r="A18" s="6"/>
      <c r="B18" s="12" t="s">
        <v>374</v>
      </c>
      <c r="C18" s="11">
        <v>14084.44</v>
      </c>
    </row>
    <row r="19" spans="1:3" s="1" customFormat="1" outlineLevel="2" x14ac:dyDescent="0.2">
      <c r="A19" s="6"/>
      <c r="B19" s="12" t="s">
        <v>373</v>
      </c>
      <c r="C19" s="11">
        <v>18051.080000000002</v>
      </c>
    </row>
    <row r="20" spans="1:3" s="1" customFormat="1" ht="21" customHeight="1" outlineLevel="1" x14ac:dyDescent="0.2">
      <c r="A20" s="6"/>
      <c r="B20" s="10" t="s">
        <v>372</v>
      </c>
      <c r="C20" s="14">
        <f>SUBTOTAL(9,C16:C19)</f>
        <v>108111</v>
      </c>
    </row>
    <row r="21" spans="1:3" s="1" customFormat="1" outlineLevel="2" x14ac:dyDescent="0.2">
      <c r="A21" s="13" t="s">
        <v>371</v>
      </c>
      <c r="B21" s="12" t="s">
        <v>370</v>
      </c>
      <c r="C21" s="11">
        <v>19933.53</v>
      </c>
    </row>
    <row r="22" spans="1:3" s="1" customFormat="1" outlineLevel="2" x14ac:dyDescent="0.2">
      <c r="A22" s="6"/>
      <c r="B22" s="12" t="s">
        <v>369</v>
      </c>
      <c r="C22" s="11">
        <v>9724.3000000000011</v>
      </c>
    </row>
    <row r="23" spans="1:3" s="1" customFormat="1" outlineLevel="2" x14ac:dyDescent="0.2">
      <c r="A23" s="6"/>
      <c r="B23" s="12" t="s">
        <v>368</v>
      </c>
      <c r="C23" s="11">
        <v>14427.06</v>
      </c>
    </row>
    <row r="24" spans="1:3" s="1" customFormat="1" ht="21" customHeight="1" outlineLevel="1" x14ac:dyDescent="0.2">
      <c r="A24" s="6"/>
      <c r="B24" s="10" t="s">
        <v>367</v>
      </c>
      <c r="C24" s="14">
        <f>SUBTOTAL(9,C21:C23)</f>
        <v>44084.89</v>
      </c>
    </row>
    <row r="25" spans="1:3" s="1" customFormat="1" outlineLevel="2" x14ac:dyDescent="0.2">
      <c r="A25" s="13" t="s">
        <v>366</v>
      </c>
      <c r="B25" s="16" t="s">
        <v>365</v>
      </c>
      <c r="C25" s="11">
        <v>63233.380000000005</v>
      </c>
    </row>
    <row r="26" spans="1:3" s="1" customFormat="1" ht="21" customHeight="1" outlineLevel="1" x14ac:dyDescent="0.2">
      <c r="A26" s="13"/>
      <c r="B26" s="10" t="s">
        <v>364</v>
      </c>
      <c r="C26" s="14">
        <f>SUBTOTAL(9,C25:C25)</f>
        <v>63233.380000000005</v>
      </c>
    </row>
    <row r="27" spans="1:3" s="1" customFormat="1" outlineLevel="2" x14ac:dyDescent="0.2">
      <c r="A27" s="15" t="s">
        <v>363</v>
      </c>
      <c r="B27" s="16" t="s">
        <v>360</v>
      </c>
      <c r="C27" s="11">
        <v>2533.21</v>
      </c>
    </row>
    <row r="28" spans="1:3" s="1" customFormat="1" outlineLevel="2" x14ac:dyDescent="0.2">
      <c r="A28" s="6"/>
      <c r="B28" s="12" t="s">
        <v>362</v>
      </c>
      <c r="C28" s="11">
        <v>3107.7200000000003</v>
      </c>
    </row>
    <row r="29" spans="1:3" s="1" customFormat="1" outlineLevel="2" x14ac:dyDescent="0.2">
      <c r="A29" s="6"/>
      <c r="B29" s="16" t="s">
        <v>360</v>
      </c>
      <c r="C29" s="11">
        <v>6963.56</v>
      </c>
    </row>
    <row r="30" spans="1:3" s="1" customFormat="1" outlineLevel="2" x14ac:dyDescent="0.2">
      <c r="A30" s="6"/>
      <c r="B30" s="16" t="s">
        <v>360</v>
      </c>
      <c r="C30" s="11">
        <v>2227.34</v>
      </c>
    </row>
    <row r="31" spans="1:3" s="1" customFormat="1" outlineLevel="2" x14ac:dyDescent="0.2">
      <c r="A31" s="6"/>
      <c r="B31" s="12" t="s">
        <v>361</v>
      </c>
      <c r="C31" s="11">
        <v>11467.61</v>
      </c>
    </row>
    <row r="32" spans="1:3" s="1" customFormat="1" outlineLevel="2" x14ac:dyDescent="0.2">
      <c r="A32" s="6"/>
      <c r="B32" s="16" t="s">
        <v>360</v>
      </c>
      <c r="C32" s="11">
        <v>4741.68</v>
      </c>
    </row>
    <row r="33" spans="1:3" s="1" customFormat="1" outlineLevel="2" x14ac:dyDescent="0.2">
      <c r="A33" s="6"/>
      <c r="B33" s="16" t="s">
        <v>360</v>
      </c>
      <c r="C33" s="11">
        <v>2749.63</v>
      </c>
    </row>
    <row r="34" spans="1:3" s="1" customFormat="1" outlineLevel="2" x14ac:dyDescent="0.2">
      <c r="A34" s="6"/>
      <c r="B34" s="16" t="s">
        <v>360</v>
      </c>
      <c r="C34" s="11">
        <v>2592.7800000000002</v>
      </c>
    </row>
    <row r="35" spans="1:3" s="1" customFormat="1" outlineLevel="2" x14ac:dyDescent="0.2">
      <c r="A35" s="6"/>
      <c r="B35" s="16" t="s">
        <v>360</v>
      </c>
      <c r="C35" s="11">
        <v>2776.4900000000002</v>
      </c>
    </row>
    <row r="36" spans="1:3" s="1" customFormat="1" ht="21" customHeight="1" outlineLevel="1" x14ac:dyDescent="0.2">
      <c r="A36" s="6"/>
      <c r="B36" s="10" t="s">
        <v>359</v>
      </c>
      <c r="C36" s="14">
        <f>SUBTOTAL(9,C27:C35)</f>
        <v>39160.019999999997</v>
      </c>
    </row>
    <row r="37" spans="1:3" s="1" customFormat="1" outlineLevel="2" x14ac:dyDescent="0.2">
      <c r="A37" s="13" t="s">
        <v>358</v>
      </c>
      <c r="B37" s="12" t="s">
        <v>357</v>
      </c>
      <c r="C37" s="11">
        <v>5000</v>
      </c>
    </row>
    <row r="38" spans="1:3" s="1" customFormat="1" outlineLevel="2" x14ac:dyDescent="0.2">
      <c r="A38" s="6"/>
      <c r="B38" s="15" t="s">
        <v>356</v>
      </c>
      <c r="C38" s="11">
        <v>60220.99</v>
      </c>
    </row>
    <row r="39" spans="1:3" s="1" customFormat="1" ht="21" customHeight="1" outlineLevel="1" x14ac:dyDescent="0.2">
      <c r="A39" s="6"/>
      <c r="B39" s="10" t="s">
        <v>355</v>
      </c>
      <c r="C39" s="14">
        <f>SUBTOTAL(9,C37:C38)</f>
        <v>65220.99</v>
      </c>
    </row>
    <row r="40" spans="1:3" s="1" customFormat="1" outlineLevel="2" x14ac:dyDescent="0.2">
      <c r="A40" s="13" t="s">
        <v>354</v>
      </c>
      <c r="B40" s="12" t="s">
        <v>353</v>
      </c>
      <c r="C40" s="11">
        <v>320358.18</v>
      </c>
    </row>
    <row r="41" spans="1:3" s="1" customFormat="1" outlineLevel="2" x14ac:dyDescent="0.2">
      <c r="A41" s="6"/>
      <c r="B41" s="12" t="s">
        <v>352</v>
      </c>
      <c r="C41" s="11">
        <v>24193.040000000001</v>
      </c>
    </row>
    <row r="42" spans="1:3" s="1" customFormat="1" outlineLevel="2" x14ac:dyDescent="0.2">
      <c r="A42" s="6"/>
      <c r="B42" s="12" t="s">
        <v>352</v>
      </c>
      <c r="C42" s="11">
        <v>5432.57</v>
      </c>
    </row>
    <row r="43" spans="1:3" s="1" customFormat="1" ht="21" customHeight="1" outlineLevel="1" x14ac:dyDescent="0.2">
      <c r="A43" s="6"/>
      <c r="B43" s="10" t="s">
        <v>351</v>
      </c>
      <c r="C43" s="14">
        <f>SUBTOTAL(9,C40:C42)</f>
        <v>349983.79</v>
      </c>
    </row>
    <row r="44" spans="1:3" s="1" customFormat="1" outlineLevel="2" x14ac:dyDescent="0.2">
      <c r="A44" s="13" t="s">
        <v>350</v>
      </c>
      <c r="B44" s="15" t="s">
        <v>349</v>
      </c>
      <c r="C44" s="11">
        <v>99385.06</v>
      </c>
    </row>
    <row r="45" spans="1:3" s="1" customFormat="1" outlineLevel="2" x14ac:dyDescent="0.2">
      <c r="A45" s="6"/>
      <c r="B45" s="12" t="s">
        <v>348</v>
      </c>
      <c r="C45" s="11">
        <v>14544.34</v>
      </c>
    </row>
    <row r="46" spans="1:3" s="1" customFormat="1" ht="21" customHeight="1" outlineLevel="1" x14ac:dyDescent="0.2">
      <c r="A46" s="6"/>
      <c r="B46" s="10" t="s">
        <v>347</v>
      </c>
      <c r="C46" s="14">
        <f>SUBTOTAL(9,C44:C45)</f>
        <v>113929.4</v>
      </c>
    </row>
    <row r="47" spans="1:3" s="1" customFormat="1" outlineLevel="2" x14ac:dyDescent="0.2">
      <c r="A47" s="13" t="s">
        <v>346</v>
      </c>
      <c r="B47" s="12" t="s">
        <v>345</v>
      </c>
      <c r="C47" s="11">
        <v>193076.63</v>
      </c>
    </row>
    <row r="48" spans="1:3" s="1" customFormat="1" outlineLevel="2" x14ac:dyDescent="0.2">
      <c r="A48" s="6"/>
      <c r="B48" s="16" t="s">
        <v>341</v>
      </c>
      <c r="C48" s="11">
        <v>2154</v>
      </c>
    </row>
    <row r="49" spans="1:3" s="1" customFormat="1" outlineLevel="2" x14ac:dyDescent="0.2">
      <c r="A49" s="6"/>
      <c r="B49" s="13" t="s">
        <v>344</v>
      </c>
      <c r="C49" s="11">
        <v>271436.52</v>
      </c>
    </row>
    <row r="50" spans="1:3" s="1" customFormat="1" outlineLevel="2" x14ac:dyDescent="0.2">
      <c r="A50" s="6"/>
      <c r="B50" s="16" t="s">
        <v>341</v>
      </c>
      <c r="C50" s="11">
        <v>2713</v>
      </c>
    </row>
    <row r="51" spans="1:3" s="1" customFormat="1" outlineLevel="2" x14ac:dyDescent="0.2">
      <c r="A51" s="6"/>
      <c r="B51" s="16" t="s">
        <v>343</v>
      </c>
      <c r="C51" s="11">
        <v>4253</v>
      </c>
    </row>
    <row r="52" spans="1:3" s="1" customFormat="1" outlineLevel="2" x14ac:dyDescent="0.2">
      <c r="A52" s="6"/>
      <c r="B52" s="15" t="s">
        <v>342</v>
      </c>
      <c r="C52" s="11">
        <v>19313.78</v>
      </c>
    </row>
    <row r="53" spans="1:3" s="1" customFormat="1" outlineLevel="2" x14ac:dyDescent="0.2">
      <c r="A53" s="6"/>
      <c r="B53" s="16" t="s">
        <v>341</v>
      </c>
      <c r="C53" s="11">
        <v>24677.78</v>
      </c>
    </row>
    <row r="54" spans="1:3" s="1" customFormat="1" outlineLevel="2" x14ac:dyDescent="0.2">
      <c r="A54" s="6"/>
      <c r="B54" s="16" t="s">
        <v>341</v>
      </c>
      <c r="C54" s="11">
        <v>3626</v>
      </c>
    </row>
    <row r="55" spans="1:3" s="1" customFormat="1" outlineLevel="2" x14ac:dyDescent="0.2">
      <c r="A55" s="6"/>
      <c r="B55" s="16" t="s">
        <v>341</v>
      </c>
      <c r="C55" s="11">
        <v>3000</v>
      </c>
    </row>
    <row r="56" spans="1:3" s="1" customFormat="1" ht="21" customHeight="1" outlineLevel="1" x14ac:dyDescent="0.2">
      <c r="A56" s="6"/>
      <c r="B56" s="10" t="s">
        <v>340</v>
      </c>
      <c r="C56" s="14">
        <f>SUBTOTAL(9,C47:C55)</f>
        <v>524250.71000000008</v>
      </c>
    </row>
    <row r="57" spans="1:3" s="1" customFormat="1" outlineLevel="2" x14ac:dyDescent="0.2">
      <c r="A57" s="13" t="s">
        <v>339</v>
      </c>
      <c r="B57" s="12" t="s">
        <v>338</v>
      </c>
      <c r="C57" s="11">
        <v>90542.81</v>
      </c>
    </row>
    <row r="58" spans="1:3" s="1" customFormat="1" outlineLevel="2" x14ac:dyDescent="0.2">
      <c r="A58" s="6"/>
      <c r="B58" s="12" t="s">
        <v>338</v>
      </c>
      <c r="C58" s="11">
        <v>30100.46</v>
      </c>
    </row>
    <row r="59" spans="1:3" s="1" customFormat="1" outlineLevel="2" x14ac:dyDescent="0.2">
      <c r="A59" s="6"/>
      <c r="B59" s="12" t="s">
        <v>338</v>
      </c>
      <c r="C59" s="11">
        <v>12877.2</v>
      </c>
    </row>
    <row r="60" spans="1:3" s="1" customFormat="1" ht="21" customHeight="1" outlineLevel="1" x14ac:dyDescent="0.2">
      <c r="A60" s="6"/>
      <c r="B60" s="10" t="s">
        <v>337</v>
      </c>
      <c r="C60" s="14">
        <f>SUBTOTAL(9,C57:C59)</f>
        <v>133520.47</v>
      </c>
    </row>
    <row r="61" spans="1:3" s="1" customFormat="1" outlineLevel="2" x14ac:dyDescent="0.2">
      <c r="A61" s="13" t="s">
        <v>336</v>
      </c>
      <c r="B61" s="16" t="s">
        <v>335</v>
      </c>
      <c r="C61" s="11">
        <v>31940.06</v>
      </c>
    </row>
    <row r="62" spans="1:3" s="1" customFormat="1" ht="21" customHeight="1" outlineLevel="1" x14ac:dyDescent="0.2">
      <c r="A62" s="13"/>
      <c r="B62" s="10" t="s">
        <v>334</v>
      </c>
      <c r="C62" s="14">
        <f>SUBTOTAL(9,C61:C61)</f>
        <v>31940.06</v>
      </c>
    </row>
    <row r="63" spans="1:3" s="1" customFormat="1" outlineLevel="2" x14ac:dyDescent="0.2">
      <c r="A63" s="13" t="s">
        <v>333</v>
      </c>
      <c r="B63" s="16" t="s">
        <v>247</v>
      </c>
      <c r="C63" s="11">
        <v>2321.69</v>
      </c>
    </row>
    <row r="64" spans="1:3" s="1" customFormat="1" outlineLevel="2" x14ac:dyDescent="0.2">
      <c r="A64" s="6"/>
      <c r="B64" s="16" t="s">
        <v>247</v>
      </c>
      <c r="C64" s="11">
        <v>2321.69</v>
      </c>
    </row>
    <row r="65" spans="1:3" s="1" customFormat="1" outlineLevel="2" x14ac:dyDescent="0.2">
      <c r="A65" s="6"/>
      <c r="B65" s="16" t="s">
        <v>247</v>
      </c>
      <c r="C65" s="11">
        <v>3078.46</v>
      </c>
    </row>
    <row r="66" spans="1:3" s="1" customFormat="1" outlineLevel="2" x14ac:dyDescent="0.2">
      <c r="A66" s="6"/>
      <c r="B66" s="16" t="s">
        <v>247</v>
      </c>
      <c r="C66" s="11">
        <v>7740.35</v>
      </c>
    </row>
    <row r="67" spans="1:3" s="1" customFormat="1" outlineLevel="2" x14ac:dyDescent="0.2">
      <c r="A67" s="6"/>
      <c r="B67" s="16" t="s">
        <v>247</v>
      </c>
      <c r="C67" s="11">
        <v>7740.35</v>
      </c>
    </row>
    <row r="68" spans="1:3" s="1" customFormat="1" outlineLevel="2" x14ac:dyDescent="0.2">
      <c r="A68" s="6"/>
      <c r="B68" s="16" t="s">
        <v>247</v>
      </c>
      <c r="C68" s="11">
        <f>5283.97-57.49</f>
        <v>5226.4800000000005</v>
      </c>
    </row>
    <row r="69" spans="1:3" s="1" customFormat="1" outlineLevel="2" x14ac:dyDescent="0.2">
      <c r="A69" s="6"/>
      <c r="B69" s="16" t="s">
        <v>247</v>
      </c>
      <c r="C69" s="11">
        <v>2454.7200000000003</v>
      </c>
    </row>
    <row r="70" spans="1:3" s="1" customFormat="1" outlineLevel="2" x14ac:dyDescent="0.2">
      <c r="A70" s="6"/>
      <c r="B70" s="16" t="s">
        <v>247</v>
      </c>
      <c r="C70" s="11">
        <f>8965.47-252.95</f>
        <v>8712.5199999999986</v>
      </c>
    </row>
    <row r="71" spans="1:3" s="1" customFormat="1" outlineLevel="2" x14ac:dyDescent="0.2">
      <c r="A71" s="6"/>
      <c r="B71" s="16" t="s">
        <v>247</v>
      </c>
      <c r="C71" s="11">
        <v>4833.55</v>
      </c>
    </row>
    <row r="72" spans="1:3" s="1" customFormat="1" outlineLevel="2" x14ac:dyDescent="0.2">
      <c r="A72" s="6"/>
      <c r="B72" s="16" t="s">
        <v>247</v>
      </c>
      <c r="C72" s="11">
        <v>6390.51</v>
      </c>
    </row>
    <row r="73" spans="1:3" s="1" customFormat="1" outlineLevel="2" x14ac:dyDescent="0.2">
      <c r="A73" s="6"/>
      <c r="B73" s="16" t="s">
        <v>247</v>
      </c>
      <c r="C73" s="11">
        <v>6390.51</v>
      </c>
    </row>
    <row r="74" spans="1:3" s="1" customFormat="1" outlineLevel="2" x14ac:dyDescent="0.2">
      <c r="A74" s="6"/>
      <c r="B74" s="16" t="s">
        <v>247</v>
      </c>
      <c r="C74" s="11">
        <v>3750.4300000000003</v>
      </c>
    </row>
    <row r="75" spans="1:3" s="1" customFormat="1" outlineLevel="2" x14ac:dyDescent="0.2">
      <c r="A75" s="6"/>
      <c r="B75" s="16" t="s">
        <v>247</v>
      </c>
      <c r="C75" s="11">
        <v>2852.82</v>
      </c>
    </row>
    <row r="76" spans="1:3" s="1" customFormat="1" outlineLevel="2" x14ac:dyDescent="0.2">
      <c r="A76" s="6"/>
      <c r="B76" s="16" t="s">
        <v>247</v>
      </c>
      <c r="C76" s="11">
        <v>2852.82</v>
      </c>
    </row>
    <row r="77" spans="1:3" s="1" customFormat="1" outlineLevel="2" x14ac:dyDescent="0.2">
      <c r="A77" s="6"/>
      <c r="B77" s="16" t="s">
        <v>247</v>
      </c>
      <c r="C77" s="11">
        <v>3295.76</v>
      </c>
    </row>
    <row r="78" spans="1:3" s="1" customFormat="1" outlineLevel="2" x14ac:dyDescent="0.2">
      <c r="A78" s="6"/>
      <c r="B78" s="16" t="s">
        <v>247</v>
      </c>
      <c r="C78" s="11">
        <v>4067.2400000000002</v>
      </c>
    </row>
    <row r="79" spans="1:3" s="1" customFormat="1" outlineLevel="2" x14ac:dyDescent="0.2">
      <c r="A79" s="6"/>
      <c r="B79" s="16" t="s">
        <v>247</v>
      </c>
      <c r="C79" s="11">
        <v>4067.2400000000002</v>
      </c>
    </row>
    <row r="80" spans="1:3" s="1" customFormat="1" outlineLevel="2" x14ac:dyDescent="0.2">
      <c r="A80" s="6"/>
      <c r="B80" s="16" t="s">
        <v>247</v>
      </c>
      <c r="C80" s="11">
        <v>2745.6</v>
      </c>
    </row>
    <row r="81" spans="1:3" s="1" customFormat="1" outlineLevel="2" x14ac:dyDescent="0.2">
      <c r="A81" s="6"/>
      <c r="B81" s="16" t="s">
        <v>247</v>
      </c>
      <c r="C81" s="11">
        <v>2035.69</v>
      </c>
    </row>
    <row r="82" spans="1:3" s="1" customFormat="1" outlineLevel="2" x14ac:dyDescent="0.2">
      <c r="A82" s="6"/>
      <c r="B82" s="16" t="s">
        <v>247</v>
      </c>
      <c r="C82" s="11">
        <v>5360.13</v>
      </c>
    </row>
    <row r="83" spans="1:3" s="1" customFormat="1" outlineLevel="2" x14ac:dyDescent="0.2">
      <c r="A83" s="6"/>
      <c r="B83" s="16" t="s">
        <v>247</v>
      </c>
      <c r="C83" s="11">
        <v>2372.4500000000003</v>
      </c>
    </row>
    <row r="84" spans="1:3" s="1" customFormat="1" outlineLevel="2" x14ac:dyDescent="0.2">
      <c r="A84" s="6"/>
      <c r="B84" s="16" t="s">
        <v>247</v>
      </c>
      <c r="C84" s="11">
        <v>2372.4500000000003</v>
      </c>
    </row>
    <row r="85" spans="1:3" s="1" customFormat="1" outlineLevel="2" x14ac:dyDescent="0.2">
      <c r="A85" s="6"/>
      <c r="B85" s="16" t="s">
        <v>247</v>
      </c>
      <c r="C85" s="11">
        <v>3158.94</v>
      </c>
    </row>
    <row r="86" spans="1:3" s="1" customFormat="1" outlineLevel="2" x14ac:dyDescent="0.2">
      <c r="A86" s="6"/>
      <c r="B86" s="16" t="s">
        <v>247</v>
      </c>
      <c r="C86" s="11">
        <v>3771.12</v>
      </c>
    </row>
    <row r="87" spans="1:3" s="1" customFormat="1" outlineLevel="2" x14ac:dyDescent="0.2">
      <c r="A87" s="6"/>
      <c r="B87" s="16" t="s">
        <v>247</v>
      </c>
      <c r="C87" s="11">
        <v>5334.04</v>
      </c>
    </row>
    <row r="88" spans="1:3" s="1" customFormat="1" outlineLevel="2" x14ac:dyDescent="0.2">
      <c r="A88" s="6"/>
      <c r="B88" s="16" t="s">
        <v>247</v>
      </c>
      <c r="C88" s="11">
        <v>3513.07</v>
      </c>
    </row>
    <row r="89" spans="1:3" s="1" customFormat="1" outlineLevel="2" x14ac:dyDescent="0.2">
      <c r="A89" s="6"/>
      <c r="B89" s="16" t="s">
        <v>247</v>
      </c>
      <c r="C89" s="11">
        <v>2028.16</v>
      </c>
    </row>
    <row r="90" spans="1:3" s="1" customFormat="1" ht="21" customHeight="1" outlineLevel="1" x14ac:dyDescent="0.2">
      <c r="A90" s="6"/>
      <c r="B90" s="10" t="s">
        <v>332</v>
      </c>
      <c r="C90" s="14">
        <f>SUBTOTAL(9,C63:C89)</f>
        <v>110788.79000000002</v>
      </c>
    </row>
    <row r="91" spans="1:3" s="1" customFormat="1" outlineLevel="2" x14ac:dyDescent="0.2">
      <c r="A91" s="13" t="s">
        <v>331</v>
      </c>
      <c r="B91" s="12" t="s">
        <v>330</v>
      </c>
      <c r="C91" s="11">
        <v>210588.21</v>
      </c>
    </row>
    <row r="92" spans="1:3" s="1" customFormat="1" ht="21" customHeight="1" outlineLevel="1" x14ac:dyDescent="0.2">
      <c r="A92" s="13"/>
      <c r="B92" s="10" t="s">
        <v>329</v>
      </c>
      <c r="C92" s="14">
        <f>SUBTOTAL(9,C91:C91)</f>
        <v>210588.21</v>
      </c>
    </row>
    <row r="93" spans="1:3" s="1" customFormat="1" outlineLevel="2" x14ac:dyDescent="0.2">
      <c r="A93" s="13" t="s">
        <v>328</v>
      </c>
      <c r="B93" s="16" t="s">
        <v>327</v>
      </c>
      <c r="C93" s="11">
        <v>3435.46</v>
      </c>
    </row>
    <row r="94" spans="1:3" s="1" customFormat="1" outlineLevel="2" x14ac:dyDescent="0.2">
      <c r="A94" s="6"/>
      <c r="B94" s="16" t="s">
        <v>327</v>
      </c>
      <c r="C94" s="11">
        <v>3435.46</v>
      </c>
    </row>
    <row r="95" spans="1:3" s="1" customFormat="1" outlineLevel="2" x14ac:dyDescent="0.2">
      <c r="A95" s="6"/>
      <c r="B95" s="16" t="s">
        <v>327</v>
      </c>
      <c r="C95" s="11">
        <v>6544.38</v>
      </c>
    </row>
    <row r="96" spans="1:3" s="1" customFormat="1" outlineLevel="2" x14ac:dyDescent="0.2">
      <c r="A96" s="6"/>
      <c r="B96" s="16" t="s">
        <v>327</v>
      </c>
      <c r="C96" s="11">
        <v>5054.3</v>
      </c>
    </row>
    <row r="97" spans="1:3" s="1" customFormat="1" outlineLevel="2" x14ac:dyDescent="0.2">
      <c r="A97" s="6"/>
      <c r="B97" s="16" t="s">
        <v>327</v>
      </c>
      <c r="C97" s="11">
        <v>5687.62</v>
      </c>
    </row>
    <row r="98" spans="1:3" s="1" customFormat="1" outlineLevel="2" x14ac:dyDescent="0.2">
      <c r="A98" s="6"/>
      <c r="B98" s="16" t="s">
        <v>327</v>
      </c>
      <c r="C98" s="11">
        <v>4686.22</v>
      </c>
    </row>
    <row r="99" spans="1:3" s="1" customFormat="1" outlineLevel="2" x14ac:dyDescent="0.2">
      <c r="A99" s="6"/>
      <c r="B99" s="16" t="s">
        <v>327</v>
      </c>
      <c r="C99" s="11">
        <v>2482.31</v>
      </c>
    </row>
    <row r="100" spans="1:3" s="1" customFormat="1" outlineLevel="2" x14ac:dyDescent="0.2">
      <c r="A100" s="6"/>
      <c r="B100" s="16" t="s">
        <v>327</v>
      </c>
      <c r="C100" s="11">
        <v>3688.4</v>
      </c>
    </row>
    <row r="101" spans="1:3" s="1" customFormat="1" outlineLevel="2" x14ac:dyDescent="0.2">
      <c r="A101" s="6"/>
      <c r="B101" s="16" t="s">
        <v>327</v>
      </c>
      <c r="C101" s="11">
        <v>2204.7800000000002</v>
      </c>
    </row>
    <row r="102" spans="1:3" s="1" customFormat="1" outlineLevel="2" x14ac:dyDescent="0.2">
      <c r="A102" s="6"/>
      <c r="B102" s="16" t="s">
        <v>327</v>
      </c>
      <c r="C102" s="11">
        <v>9365.86</v>
      </c>
    </row>
    <row r="103" spans="1:3" s="1" customFormat="1" ht="21" customHeight="1" outlineLevel="1" x14ac:dyDescent="0.2">
      <c r="A103" s="6"/>
      <c r="B103" s="10" t="s">
        <v>326</v>
      </c>
      <c r="C103" s="14">
        <f>SUBTOTAL(9,C93:C102)</f>
        <v>46584.79</v>
      </c>
    </row>
    <row r="104" spans="1:3" s="1" customFormat="1" outlineLevel="2" x14ac:dyDescent="0.2">
      <c r="A104" s="13" t="s">
        <v>325</v>
      </c>
      <c r="B104" s="16" t="s">
        <v>324</v>
      </c>
      <c r="C104" s="11">
        <v>2818856.94</v>
      </c>
    </row>
    <row r="105" spans="1:3" s="1" customFormat="1" ht="21" customHeight="1" outlineLevel="1" x14ac:dyDescent="0.2">
      <c r="A105" s="13"/>
      <c r="B105" s="10" t="s">
        <v>323</v>
      </c>
      <c r="C105" s="14">
        <f>SUBTOTAL(9,C104:C104)</f>
        <v>2818856.94</v>
      </c>
    </row>
    <row r="106" spans="1:3" s="1" customFormat="1" outlineLevel="2" x14ac:dyDescent="0.2">
      <c r="A106" s="13" t="s">
        <v>322</v>
      </c>
      <c r="B106" s="16" t="s">
        <v>321</v>
      </c>
      <c r="C106" s="11">
        <v>38229.19</v>
      </c>
    </row>
    <row r="107" spans="1:3" s="1" customFormat="1" ht="21" customHeight="1" outlineLevel="1" x14ac:dyDescent="0.2">
      <c r="A107" s="13"/>
      <c r="B107" s="10" t="s">
        <v>320</v>
      </c>
      <c r="C107" s="14">
        <f>SUBTOTAL(9,C106:C106)</f>
        <v>38229.19</v>
      </c>
    </row>
    <row r="108" spans="1:3" s="1" customFormat="1" outlineLevel="2" x14ac:dyDescent="0.2">
      <c r="A108" s="13" t="s">
        <v>319</v>
      </c>
      <c r="B108" s="13" t="s">
        <v>316</v>
      </c>
      <c r="C108" s="11">
        <v>2048.85</v>
      </c>
    </row>
    <row r="109" spans="1:3" s="1" customFormat="1" outlineLevel="2" x14ac:dyDescent="0.2">
      <c r="A109" s="6"/>
      <c r="B109" s="16" t="s">
        <v>317</v>
      </c>
      <c r="C109" s="11">
        <v>6613.3600000000006</v>
      </c>
    </row>
    <row r="110" spans="1:3" s="1" customFormat="1" outlineLevel="2" x14ac:dyDescent="0.2">
      <c r="A110" s="6"/>
      <c r="B110" s="13" t="s">
        <v>316</v>
      </c>
      <c r="C110" s="11">
        <v>6487.5</v>
      </c>
    </row>
    <row r="111" spans="1:3" s="1" customFormat="1" outlineLevel="2" x14ac:dyDescent="0.2">
      <c r="A111" s="6"/>
      <c r="B111" s="12" t="s">
        <v>318</v>
      </c>
      <c r="C111" s="11">
        <v>5758.63</v>
      </c>
    </row>
    <row r="112" spans="1:3" s="1" customFormat="1" outlineLevel="2" x14ac:dyDescent="0.2">
      <c r="A112" s="6"/>
      <c r="B112" s="16" t="s">
        <v>317</v>
      </c>
      <c r="C112" s="11">
        <v>12032.16</v>
      </c>
    </row>
    <row r="113" spans="1:3" s="1" customFormat="1" outlineLevel="2" x14ac:dyDescent="0.2">
      <c r="A113" s="6"/>
      <c r="B113" s="16" t="s">
        <v>317</v>
      </c>
      <c r="C113" s="11">
        <v>8266.7000000000007</v>
      </c>
    </row>
    <row r="114" spans="1:3" s="1" customFormat="1" outlineLevel="2" x14ac:dyDescent="0.2">
      <c r="A114" s="6"/>
      <c r="B114" s="13" t="s">
        <v>316</v>
      </c>
      <c r="C114" s="11">
        <v>3209.38</v>
      </c>
    </row>
    <row r="115" spans="1:3" s="1" customFormat="1" outlineLevel="2" x14ac:dyDescent="0.2">
      <c r="A115" s="6"/>
      <c r="B115" s="13" t="s">
        <v>316</v>
      </c>
      <c r="C115" s="11">
        <v>2741.75</v>
      </c>
    </row>
    <row r="116" spans="1:3" s="1" customFormat="1" outlineLevel="2" x14ac:dyDescent="0.2">
      <c r="A116" s="6"/>
      <c r="B116" s="13" t="s">
        <v>316</v>
      </c>
      <c r="C116" s="11">
        <v>2287.9299999999998</v>
      </c>
    </row>
    <row r="117" spans="1:3" s="1" customFormat="1" outlineLevel="2" x14ac:dyDescent="0.2">
      <c r="A117" s="6"/>
      <c r="B117" s="13" t="s">
        <v>316</v>
      </c>
      <c r="C117" s="11">
        <v>3219.26</v>
      </c>
    </row>
    <row r="118" spans="1:3" s="1" customFormat="1" ht="21" customHeight="1" outlineLevel="1" x14ac:dyDescent="0.2">
      <c r="A118" s="6"/>
      <c r="B118" s="10" t="s">
        <v>315</v>
      </c>
      <c r="C118" s="14">
        <f>SUBTOTAL(9,C108:C117)</f>
        <v>52665.52</v>
      </c>
    </row>
    <row r="119" spans="1:3" s="1" customFormat="1" outlineLevel="2" x14ac:dyDescent="0.2">
      <c r="A119" s="13" t="s">
        <v>314</v>
      </c>
      <c r="B119" s="12" t="s">
        <v>313</v>
      </c>
      <c r="C119" s="11">
        <v>23658.06</v>
      </c>
    </row>
    <row r="120" spans="1:3" s="1" customFormat="1" outlineLevel="2" x14ac:dyDescent="0.2">
      <c r="A120" s="6"/>
      <c r="B120" s="12" t="s">
        <v>313</v>
      </c>
      <c r="C120" s="11">
        <v>7945.59</v>
      </c>
    </row>
    <row r="121" spans="1:3" s="1" customFormat="1" outlineLevel="2" x14ac:dyDescent="0.2">
      <c r="A121" s="6"/>
      <c r="B121" s="12" t="s">
        <v>313</v>
      </c>
      <c r="C121" s="11">
        <v>12264.64</v>
      </c>
    </row>
    <row r="122" spans="1:3" s="1" customFormat="1" ht="21" customHeight="1" outlineLevel="1" x14ac:dyDescent="0.2">
      <c r="A122" s="6"/>
      <c r="B122" s="10" t="s">
        <v>312</v>
      </c>
      <c r="C122" s="14">
        <f>SUBTOTAL(9,C119:C121)</f>
        <v>43868.29</v>
      </c>
    </row>
    <row r="123" spans="1:3" s="1" customFormat="1" outlineLevel="2" x14ac:dyDescent="0.2">
      <c r="A123" s="13" t="s">
        <v>311</v>
      </c>
      <c r="B123" s="16" t="s">
        <v>310</v>
      </c>
      <c r="C123" s="11">
        <v>638117.77</v>
      </c>
    </row>
    <row r="124" spans="1:3" s="1" customFormat="1" outlineLevel="2" x14ac:dyDescent="0.2">
      <c r="A124" s="6"/>
      <c r="B124" s="16" t="s">
        <v>310</v>
      </c>
      <c r="C124" s="11">
        <v>19113.84</v>
      </c>
    </row>
    <row r="125" spans="1:3" s="1" customFormat="1" ht="21" customHeight="1" outlineLevel="1" x14ac:dyDescent="0.2">
      <c r="A125" s="6"/>
      <c r="B125" s="10" t="s">
        <v>309</v>
      </c>
      <c r="C125" s="14">
        <f>SUBTOTAL(9,C123:C124)</f>
        <v>657231.61</v>
      </c>
    </row>
    <row r="126" spans="1:3" s="1" customFormat="1" outlineLevel="2" x14ac:dyDescent="0.2">
      <c r="A126" s="15" t="s">
        <v>308</v>
      </c>
      <c r="B126" s="12" t="s">
        <v>307</v>
      </c>
      <c r="C126" s="11">
        <v>6862.27</v>
      </c>
    </row>
    <row r="127" spans="1:3" s="1" customFormat="1" outlineLevel="2" x14ac:dyDescent="0.2">
      <c r="A127" s="6"/>
      <c r="B127" s="12" t="s">
        <v>306</v>
      </c>
      <c r="C127" s="11">
        <v>4205.22</v>
      </c>
    </row>
    <row r="128" spans="1:3" s="1" customFormat="1" outlineLevel="2" x14ac:dyDescent="0.2">
      <c r="A128" s="6"/>
      <c r="B128" s="16" t="s">
        <v>305</v>
      </c>
      <c r="C128" s="11">
        <v>80482.27</v>
      </c>
    </row>
    <row r="129" spans="1:3" s="1" customFormat="1" ht="21" customHeight="1" outlineLevel="1" x14ac:dyDescent="0.2">
      <c r="A129" s="6"/>
      <c r="B129" s="10" t="s">
        <v>304</v>
      </c>
      <c r="C129" s="14">
        <f>SUBTOTAL(9,C126:C128)</f>
        <v>91549.760000000009</v>
      </c>
    </row>
    <row r="130" spans="1:3" s="1" customFormat="1" outlineLevel="2" x14ac:dyDescent="0.2">
      <c r="A130" s="15" t="s">
        <v>303</v>
      </c>
      <c r="B130" s="16" t="s">
        <v>302</v>
      </c>
      <c r="C130" s="11">
        <v>195595.47</v>
      </c>
    </row>
    <row r="131" spans="1:3" s="1" customFormat="1" outlineLevel="2" x14ac:dyDescent="0.2">
      <c r="A131" s="15"/>
      <c r="B131" s="16" t="s">
        <v>301</v>
      </c>
      <c r="C131" s="11">
        <f>285139.12/1.049875*1.14975</f>
        <v>312264.51074651745</v>
      </c>
    </row>
    <row r="132" spans="1:3" s="1" customFormat="1" ht="21" customHeight="1" outlineLevel="1" x14ac:dyDescent="0.2">
      <c r="A132" s="15"/>
      <c r="B132" s="10" t="s">
        <v>300</v>
      </c>
      <c r="C132" s="14">
        <f>SUBTOTAL(9,C130:C131)</f>
        <v>507859.98074651742</v>
      </c>
    </row>
    <row r="133" spans="1:3" s="1" customFormat="1" outlineLevel="2" x14ac:dyDescent="0.2">
      <c r="A133" s="13" t="s">
        <v>299</v>
      </c>
      <c r="B133" s="12" t="s">
        <v>298</v>
      </c>
      <c r="C133" s="11">
        <v>206367.15</v>
      </c>
    </row>
    <row r="134" spans="1:3" s="1" customFormat="1" ht="21" customHeight="1" outlineLevel="1" x14ac:dyDescent="0.2">
      <c r="A134" s="13"/>
      <c r="B134" s="10" t="s">
        <v>297</v>
      </c>
      <c r="C134" s="14">
        <f>SUBTOTAL(9,C133:C133)</f>
        <v>206367.15</v>
      </c>
    </row>
    <row r="135" spans="1:3" s="1" customFormat="1" outlineLevel="2" x14ac:dyDescent="0.2">
      <c r="A135" s="15" t="s">
        <v>296</v>
      </c>
      <c r="B135" s="15" t="s">
        <v>295</v>
      </c>
      <c r="C135" s="11">
        <v>1567074.76</v>
      </c>
    </row>
    <row r="136" spans="1:3" s="1" customFormat="1" ht="21" customHeight="1" outlineLevel="1" x14ac:dyDescent="0.2">
      <c r="A136" s="15"/>
      <c r="B136" s="10" t="s">
        <v>294</v>
      </c>
      <c r="C136" s="14">
        <f>SUBTOTAL(9,C135:C135)</f>
        <v>1567074.76</v>
      </c>
    </row>
    <row r="137" spans="1:3" s="1" customFormat="1" outlineLevel="2" x14ac:dyDescent="0.2">
      <c r="A137" s="13" t="s">
        <v>293</v>
      </c>
      <c r="B137" s="12" t="s">
        <v>292</v>
      </c>
      <c r="C137" s="11">
        <v>92474.430000000008</v>
      </c>
    </row>
    <row r="138" spans="1:3" s="1" customFormat="1" ht="21" customHeight="1" outlineLevel="1" x14ac:dyDescent="0.2">
      <c r="A138" s="13"/>
      <c r="B138" s="10" t="s">
        <v>291</v>
      </c>
      <c r="C138" s="14">
        <f>SUBTOTAL(9,C137:C137)</f>
        <v>92474.430000000008</v>
      </c>
    </row>
    <row r="139" spans="1:3" s="1" customFormat="1" outlineLevel="2" x14ac:dyDescent="0.2">
      <c r="A139" s="13" t="s">
        <v>290</v>
      </c>
      <c r="B139" s="15" t="s">
        <v>288</v>
      </c>
      <c r="C139" s="11">
        <v>3857.01</v>
      </c>
    </row>
    <row r="140" spans="1:3" s="1" customFormat="1" outlineLevel="2" x14ac:dyDescent="0.2">
      <c r="A140" s="6"/>
      <c r="B140" s="21" t="s">
        <v>289</v>
      </c>
      <c r="C140" s="11">
        <v>39967.270000000004</v>
      </c>
    </row>
    <row r="141" spans="1:3" s="1" customFormat="1" outlineLevel="2" x14ac:dyDescent="0.2">
      <c r="A141" s="6"/>
      <c r="B141" s="15" t="s">
        <v>288</v>
      </c>
      <c r="C141" s="11">
        <v>22420.13</v>
      </c>
    </row>
    <row r="142" spans="1:3" s="1" customFormat="1" outlineLevel="2" x14ac:dyDescent="0.2">
      <c r="A142" s="6"/>
      <c r="B142" s="13" t="s">
        <v>287</v>
      </c>
      <c r="C142" s="11">
        <v>7890.16</v>
      </c>
    </row>
    <row r="143" spans="1:3" s="1" customFormat="1" outlineLevel="2" x14ac:dyDescent="0.2">
      <c r="A143" s="6"/>
      <c r="B143" s="15" t="s">
        <v>286</v>
      </c>
      <c r="C143" s="11">
        <v>6484.22</v>
      </c>
    </row>
    <row r="144" spans="1:3" s="1" customFormat="1" outlineLevel="2" x14ac:dyDescent="0.2">
      <c r="A144" s="6"/>
      <c r="B144" s="21" t="s">
        <v>285</v>
      </c>
      <c r="C144" s="11">
        <v>26760.43</v>
      </c>
    </row>
    <row r="145" spans="1:3" s="1" customFormat="1" ht="21" customHeight="1" outlineLevel="1" x14ac:dyDescent="0.2">
      <c r="A145" s="6"/>
      <c r="B145" s="10" t="s">
        <v>284</v>
      </c>
      <c r="C145" s="14">
        <f>SUBTOTAL(9,C139:C144)</f>
        <v>107379.22</v>
      </c>
    </row>
    <row r="146" spans="1:3" s="1" customFormat="1" outlineLevel="2" x14ac:dyDescent="0.2">
      <c r="A146" s="13" t="s">
        <v>283</v>
      </c>
      <c r="B146" s="12" t="s">
        <v>282</v>
      </c>
      <c r="C146" s="11">
        <v>4287.24</v>
      </c>
    </row>
    <row r="147" spans="1:3" s="1" customFormat="1" outlineLevel="2" x14ac:dyDescent="0.2">
      <c r="A147" s="6"/>
      <c r="B147" s="12" t="s">
        <v>282</v>
      </c>
      <c r="C147" s="11">
        <v>2227.5</v>
      </c>
    </row>
    <row r="148" spans="1:3" s="1" customFormat="1" outlineLevel="2" x14ac:dyDescent="0.2">
      <c r="A148" s="6"/>
      <c r="B148" s="13" t="s">
        <v>281</v>
      </c>
      <c r="C148" s="11">
        <v>146044.05000000002</v>
      </c>
    </row>
    <row r="149" spans="1:3" s="1" customFormat="1" ht="21" customHeight="1" outlineLevel="1" x14ac:dyDescent="0.2">
      <c r="A149" s="6"/>
      <c r="B149" s="10" t="s">
        <v>280</v>
      </c>
      <c r="C149" s="14">
        <f>SUBTOTAL(9,C146:C148)</f>
        <v>152558.79</v>
      </c>
    </row>
    <row r="150" spans="1:3" s="1" customFormat="1" outlineLevel="2" x14ac:dyDescent="0.2">
      <c r="A150" s="13" t="s">
        <v>279</v>
      </c>
      <c r="B150" s="15" t="s">
        <v>278</v>
      </c>
      <c r="C150" s="11">
        <v>90945.23</v>
      </c>
    </row>
    <row r="151" spans="1:3" s="1" customFormat="1" outlineLevel="2" x14ac:dyDescent="0.2">
      <c r="A151" s="6"/>
      <c r="B151" s="13" t="s">
        <v>277</v>
      </c>
      <c r="C151" s="11">
        <v>3230.8</v>
      </c>
    </row>
    <row r="152" spans="1:3" s="1" customFormat="1" ht="21" customHeight="1" outlineLevel="1" x14ac:dyDescent="0.2">
      <c r="A152" s="6"/>
      <c r="B152" s="10" t="s">
        <v>276</v>
      </c>
      <c r="C152" s="14">
        <f>SUBTOTAL(9,C150:C151)</f>
        <v>94176.03</v>
      </c>
    </row>
    <row r="153" spans="1:3" s="1" customFormat="1" outlineLevel="2" x14ac:dyDescent="0.2">
      <c r="A153" s="13" t="s">
        <v>275</v>
      </c>
      <c r="B153" s="12" t="s">
        <v>274</v>
      </c>
      <c r="C153" s="11">
        <v>2144.2800000000002</v>
      </c>
    </row>
    <row r="154" spans="1:3" s="1" customFormat="1" outlineLevel="2" x14ac:dyDescent="0.2">
      <c r="A154" s="6"/>
      <c r="B154" s="12" t="s">
        <v>273</v>
      </c>
      <c r="C154" s="11">
        <v>23276.61</v>
      </c>
    </row>
    <row r="155" spans="1:3" s="1" customFormat="1" ht="21" customHeight="1" outlineLevel="1" x14ac:dyDescent="0.2">
      <c r="A155" s="6"/>
      <c r="B155" s="10" t="s">
        <v>272</v>
      </c>
      <c r="C155" s="14">
        <f>SUBTOTAL(9,C153:C154)</f>
        <v>25420.89</v>
      </c>
    </row>
    <row r="156" spans="1:3" s="1" customFormat="1" outlineLevel="2" x14ac:dyDescent="0.2">
      <c r="A156" s="13" t="s">
        <v>271</v>
      </c>
      <c r="B156" s="12" t="s">
        <v>270</v>
      </c>
      <c r="C156" s="11">
        <v>28203.37</v>
      </c>
    </row>
    <row r="157" spans="1:3" s="1" customFormat="1" ht="21" customHeight="1" outlineLevel="1" x14ac:dyDescent="0.2">
      <c r="A157" s="13"/>
      <c r="B157" s="10" t="s">
        <v>269</v>
      </c>
      <c r="C157" s="14">
        <f>SUBTOTAL(9,C156:C156)</f>
        <v>28203.37</v>
      </c>
    </row>
    <row r="158" spans="1:3" s="1" customFormat="1" outlineLevel="2" x14ac:dyDescent="0.2">
      <c r="A158" s="13" t="s">
        <v>268</v>
      </c>
      <c r="B158" s="16" t="s">
        <v>267</v>
      </c>
      <c r="C158" s="11">
        <v>39332.950000000004</v>
      </c>
    </row>
    <row r="159" spans="1:3" s="1" customFormat="1" outlineLevel="2" x14ac:dyDescent="0.2">
      <c r="A159" s="6"/>
      <c r="B159" s="12" t="s">
        <v>266</v>
      </c>
      <c r="C159" s="11">
        <v>14946.75</v>
      </c>
    </row>
    <row r="160" spans="1:3" s="1" customFormat="1" outlineLevel="2" x14ac:dyDescent="0.2">
      <c r="A160" s="6"/>
      <c r="B160" s="12" t="s">
        <v>266</v>
      </c>
      <c r="C160" s="11">
        <v>5748.75</v>
      </c>
    </row>
    <row r="161" spans="1:3" s="1" customFormat="1" ht="21" customHeight="1" outlineLevel="1" x14ac:dyDescent="0.2">
      <c r="A161" s="6"/>
      <c r="B161" s="10" t="s">
        <v>265</v>
      </c>
      <c r="C161" s="14">
        <f>SUBTOTAL(9,C158:C160)</f>
        <v>60028.450000000004</v>
      </c>
    </row>
    <row r="162" spans="1:3" s="1" customFormat="1" outlineLevel="2" x14ac:dyDescent="0.2">
      <c r="A162" s="13" t="s">
        <v>264</v>
      </c>
      <c r="B162" s="15" t="s">
        <v>263</v>
      </c>
      <c r="C162" s="11">
        <v>9221.0300000000007</v>
      </c>
    </row>
    <row r="163" spans="1:3" s="1" customFormat="1" outlineLevel="2" x14ac:dyDescent="0.2">
      <c r="A163" s="6"/>
      <c r="B163" s="12" t="s">
        <v>262</v>
      </c>
      <c r="C163" s="11">
        <v>5417.62</v>
      </c>
    </row>
    <row r="164" spans="1:3" s="1" customFormat="1" outlineLevel="2" x14ac:dyDescent="0.2">
      <c r="A164" s="6"/>
      <c r="B164" s="12" t="s">
        <v>261</v>
      </c>
      <c r="C164" s="11">
        <v>5294.39</v>
      </c>
    </row>
    <row r="165" spans="1:3" s="1" customFormat="1" outlineLevel="2" x14ac:dyDescent="0.2">
      <c r="A165" s="6"/>
      <c r="B165" s="12" t="s">
        <v>259</v>
      </c>
      <c r="C165" s="11">
        <v>2137.7600000000002</v>
      </c>
    </row>
    <row r="166" spans="1:3" s="1" customFormat="1" outlineLevel="2" x14ac:dyDescent="0.2">
      <c r="A166" s="6"/>
      <c r="B166" s="12" t="s">
        <v>260</v>
      </c>
      <c r="C166" s="11">
        <v>2432.17</v>
      </c>
    </row>
    <row r="167" spans="1:3" s="1" customFormat="1" outlineLevel="2" x14ac:dyDescent="0.2">
      <c r="A167" s="6"/>
      <c r="B167" s="12" t="s">
        <v>259</v>
      </c>
      <c r="C167" s="11">
        <v>3014.76</v>
      </c>
    </row>
    <row r="168" spans="1:3" s="1" customFormat="1" ht="21" customHeight="1" outlineLevel="1" x14ac:dyDescent="0.2">
      <c r="A168" s="6"/>
      <c r="B168" s="10" t="s">
        <v>258</v>
      </c>
      <c r="C168" s="14">
        <f>SUBTOTAL(9,C162:C167)</f>
        <v>27517.730000000003</v>
      </c>
    </row>
    <row r="169" spans="1:3" s="1" customFormat="1" outlineLevel="2" x14ac:dyDescent="0.2">
      <c r="A169" s="13" t="s">
        <v>257</v>
      </c>
      <c r="B169" s="16" t="s">
        <v>256</v>
      </c>
      <c r="C169" s="11">
        <v>22995</v>
      </c>
    </row>
    <row r="170" spans="1:3" s="1" customFormat="1" outlineLevel="2" x14ac:dyDescent="0.2">
      <c r="A170" s="6"/>
      <c r="B170" s="16" t="s">
        <v>256</v>
      </c>
      <c r="C170" s="11">
        <v>5130.6400000000003</v>
      </c>
    </row>
    <row r="171" spans="1:3" s="1" customFormat="1" ht="21" customHeight="1" outlineLevel="1" x14ac:dyDescent="0.2">
      <c r="A171" s="6"/>
      <c r="B171" s="10" t="s">
        <v>255</v>
      </c>
      <c r="C171" s="14">
        <f>SUBTOTAL(9,C169:C170)</f>
        <v>28125.64</v>
      </c>
    </row>
    <row r="172" spans="1:3" s="1" customFormat="1" outlineLevel="2" x14ac:dyDescent="0.2">
      <c r="A172" s="13" t="s">
        <v>254</v>
      </c>
      <c r="B172" s="16" t="s">
        <v>253</v>
      </c>
      <c r="C172" s="11">
        <v>196234.73</v>
      </c>
    </row>
    <row r="173" spans="1:3" s="1" customFormat="1" ht="21" customHeight="1" outlineLevel="1" x14ac:dyDescent="0.2">
      <c r="A173" s="13"/>
      <c r="B173" s="10" t="s">
        <v>252</v>
      </c>
      <c r="C173" s="14">
        <f>SUBTOTAL(9,C172:C172)</f>
        <v>196234.73</v>
      </c>
    </row>
    <row r="174" spans="1:3" s="1" customFormat="1" outlineLevel="2" x14ac:dyDescent="0.2">
      <c r="A174" s="13" t="s">
        <v>251</v>
      </c>
      <c r="B174" s="13" t="s">
        <v>250</v>
      </c>
      <c r="C174" s="11">
        <v>48864.38</v>
      </c>
    </row>
    <row r="175" spans="1:3" s="1" customFormat="1" ht="21" customHeight="1" outlineLevel="1" x14ac:dyDescent="0.2">
      <c r="A175" s="13"/>
      <c r="B175" s="10" t="s">
        <v>249</v>
      </c>
      <c r="C175" s="14">
        <f>SUBTOTAL(9,C174:C174)</f>
        <v>48864.38</v>
      </c>
    </row>
    <row r="176" spans="1:3" s="1" customFormat="1" outlineLevel="2" x14ac:dyDescent="0.2">
      <c r="A176" s="15" t="s">
        <v>248</v>
      </c>
      <c r="B176" s="16" t="s">
        <v>247</v>
      </c>
      <c r="C176" s="11">
        <v>4201.82</v>
      </c>
    </row>
    <row r="177" spans="1:3" s="1" customFormat="1" outlineLevel="2" x14ac:dyDescent="0.2">
      <c r="A177" s="6"/>
      <c r="B177" s="16" t="s">
        <v>247</v>
      </c>
      <c r="C177" s="11">
        <f>33646.74-3281.44</f>
        <v>30365.3</v>
      </c>
    </row>
    <row r="178" spans="1:3" s="1" customFormat="1" outlineLevel="2" x14ac:dyDescent="0.2">
      <c r="A178" s="6"/>
      <c r="B178" s="16" t="s">
        <v>247</v>
      </c>
      <c r="C178" s="11">
        <v>8365.01</v>
      </c>
    </row>
    <row r="179" spans="1:3" s="1" customFormat="1" outlineLevel="2" x14ac:dyDescent="0.2">
      <c r="A179" s="6"/>
      <c r="B179" s="16" t="s">
        <v>247</v>
      </c>
      <c r="C179" s="11">
        <v>16935.2</v>
      </c>
    </row>
    <row r="180" spans="1:3" s="1" customFormat="1" ht="21" customHeight="1" outlineLevel="1" x14ac:dyDescent="0.2">
      <c r="A180" s="6"/>
      <c r="B180" s="10" t="s">
        <v>246</v>
      </c>
      <c r="C180" s="14">
        <f>SUBTOTAL(9,C176:C179)</f>
        <v>59867.33</v>
      </c>
    </row>
    <row r="181" spans="1:3" s="1" customFormat="1" outlineLevel="2" x14ac:dyDescent="0.2">
      <c r="A181" s="13" t="s">
        <v>245</v>
      </c>
      <c r="B181" s="12" t="s">
        <v>244</v>
      </c>
      <c r="C181" s="11">
        <v>1665000</v>
      </c>
    </row>
    <row r="182" spans="1:3" s="1" customFormat="1" ht="21" customHeight="1" outlineLevel="1" x14ac:dyDescent="0.2">
      <c r="A182" s="13"/>
      <c r="B182" s="10" t="s">
        <v>243</v>
      </c>
      <c r="C182" s="14">
        <f>SUBTOTAL(9,C181:C181)</f>
        <v>1665000</v>
      </c>
    </row>
    <row r="183" spans="1:3" s="1" customFormat="1" outlineLevel="2" x14ac:dyDescent="0.2">
      <c r="A183" s="13" t="s">
        <v>242</v>
      </c>
      <c r="B183" s="12" t="s">
        <v>241</v>
      </c>
      <c r="C183" s="11">
        <v>4079.65</v>
      </c>
    </row>
    <row r="184" spans="1:3" s="1" customFormat="1" outlineLevel="2" x14ac:dyDescent="0.2">
      <c r="A184" s="6"/>
      <c r="B184" s="12" t="s">
        <v>240</v>
      </c>
      <c r="C184" s="11">
        <v>39997.5</v>
      </c>
    </row>
    <row r="185" spans="1:3" s="1" customFormat="1" outlineLevel="2" x14ac:dyDescent="0.2">
      <c r="A185" s="6"/>
      <c r="B185" s="13" t="s">
        <v>239</v>
      </c>
      <c r="C185" s="11">
        <v>3615.77</v>
      </c>
    </row>
    <row r="186" spans="1:3" s="1" customFormat="1" ht="21" customHeight="1" outlineLevel="1" x14ac:dyDescent="0.2">
      <c r="A186" s="6"/>
      <c r="B186" s="10" t="s">
        <v>238</v>
      </c>
      <c r="C186" s="14">
        <f>SUBTOTAL(9,C183:C185)</f>
        <v>47692.92</v>
      </c>
    </row>
    <row r="187" spans="1:3" s="1" customFormat="1" outlineLevel="2" x14ac:dyDescent="0.2">
      <c r="A187" s="13" t="s">
        <v>237</v>
      </c>
      <c r="B187" s="12" t="s">
        <v>236</v>
      </c>
      <c r="C187" s="11">
        <v>11256.06</v>
      </c>
    </row>
    <row r="188" spans="1:3" s="1" customFormat="1" outlineLevel="2" x14ac:dyDescent="0.2">
      <c r="A188" s="6"/>
      <c r="B188" s="12" t="s">
        <v>235</v>
      </c>
      <c r="C188" s="11">
        <v>28508.05</v>
      </c>
    </row>
    <row r="189" spans="1:3" s="1" customFormat="1" ht="21" customHeight="1" outlineLevel="1" x14ac:dyDescent="0.2">
      <c r="A189" s="6"/>
      <c r="B189" s="10" t="s">
        <v>234</v>
      </c>
      <c r="C189" s="14">
        <f>SUBTOTAL(9,C187:C188)</f>
        <v>39764.11</v>
      </c>
    </row>
    <row r="190" spans="1:3" s="1" customFormat="1" outlineLevel="2" x14ac:dyDescent="0.2">
      <c r="A190" s="13" t="s">
        <v>233</v>
      </c>
      <c r="B190" s="12" t="s">
        <v>48</v>
      </c>
      <c r="C190" s="11">
        <v>7818.81</v>
      </c>
    </row>
    <row r="191" spans="1:3" s="1" customFormat="1" outlineLevel="2" x14ac:dyDescent="0.2">
      <c r="A191" s="6"/>
      <c r="B191" s="12" t="s">
        <v>48</v>
      </c>
      <c r="C191" s="11">
        <v>11254.710000000001</v>
      </c>
    </row>
    <row r="192" spans="1:3" s="1" customFormat="1" outlineLevel="2" x14ac:dyDescent="0.2">
      <c r="A192" s="6"/>
      <c r="B192" s="12" t="s">
        <v>48</v>
      </c>
      <c r="C192" s="11">
        <v>4247.03</v>
      </c>
    </row>
    <row r="193" spans="1:3" s="1" customFormat="1" outlineLevel="2" x14ac:dyDescent="0.2">
      <c r="A193" s="6"/>
      <c r="B193" s="12" t="s">
        <v>48</v>
      </c>
      <c r="C193" s="11">
        <v>2763.43</v>
      </c>
    </row>
    <row r="194" spans="1:3" s="1" customFormat="1" outlineLevel="2" x14ac:dyDescent="0.2">
      <c r="A194" s="6"/>
      <c r="B194" s="12" t="s">
        <v>48</v>
      </c>
      <c r="C194" s="11">
        <v>4865.7700000000004</v>
      </c>
    </row>
    <row r="195" spans="1:3" s="1" customFormat="1" outlineLevel="2" x14ac:dyDescent="0.2">
      <c r="A195" s="6"/>
      <c r="B195" s="12" t="s">
        <v>48</v>
      </c>
      <c r="C195" s="11">
        <v>8350.7800000000007</v>
      </c>
    </row>
    <row r="196" spans="1:3" s="1" customFormat="1" ht="21" customHeight="1" outlineLevel="1" x14ac:dyDescent="0.2">
      <c r="A196" s="6"/>
      <c r="B196" s="10" t="s">
        <v>232</v>
      </c>
      <c r="C196" s="14">
        <f>SUBTOTAL(9,C190:C195)</f>
        <v>39300.53</v>
      </c>
    </row>
    <row r="197" spans="1:3" s="1" customFormat="1" outlineLevel="2" x14ac:dyDescent="0.2">
      <c r="A197" s="13" t="s">
        <v>231</v>
      </c>
      <c r="B197" s="12" t="s">
        <v>230</v>
      </c>
      <c r="C197" s="11">
        <f>(12806.65+18303.1)/1.049875*1.14975</f>
        <v>34069.232110965597</v>
      </c>
    </row>
    <row r="198" spans="1:3" s="1" customFormat="1" outlineLevel="2" x14ac:dyDescent="0.2">
      <c r="A198" s="6"/>
      <c r="B198" s="12" t="s">
        <v>229</v>
      </c>
      <c r="C198" s="11">
        <v>5748.75</v>
      </c>
    </row>
    <row r="199" spans="1:3" s="1" customFormat="1" ht="21" customHeight="1" outlineLevel="1" x14ac:dyDescent="0.2">
      <c r="A199" s="6"/>
      <c r="B199" s="10" t="s">
        <v>228</v>
      </c>
      <c r="C199" s="14">
        <f>SUBTOTAL(9,C197:C198)</f>
        <v>39817.982110965597</v>
      </c>
    </row>
    <row r="200" spans="1:3" s="1" customFormat="1" outlineLevel="2" x14ac:dyDescent="0.2">
      <c r="A200" s="13" t="s">
        <v>227</v>
      </c>
      <c r="B200" s="12" t="s">
        <v>226</v>
      </c>
      <c r="C200" s="11">
        <v>3371.65</v>
      </c>
    </row>
    <row r="201" spans="1:3" s="1" customFormat="1" outlineLevel="2" x14ac:dyDescent="0.2">
      <c r="A201" s="6"/>
      <c r="B201" s="12" t="s">
        <v>226</v>
      </c>
      <c r="C201" s="11">
        <v>4289.03</v>
      </c>
    </row>
    <row r="202" spans="1:3" s="1" customFormat="1" outlineLevel="2" x14ac:dyDescent="0.2">
      <c r="A202" s="6"/>
      <c r="B202" s="12" t="s">
        <v>226</v>
      </c>
      <c r="C202" s="11">
        <v>8048.25</v>
      </c>
    </row>
    <row r="203" spans="1:3" s="1" customFormat="1" outlineLevel="2" x14ac:dyDescent="0.2">
      <c r="A203" s="6"/>
      <c r="B203" s="12" t="s">
        <v>226</v>
      </c>
      <c r="C203" s="11">
        <v>7300.91</v>
      </c>
    </row>
    <row r="204" spans="1:3" s="1" customFormat="1" outlineLevel="2" x14ac:dyDescent="0.2">
      <c r="A204" s="6"/>
      <c r="B204" s="12" t="s">
        <v>226</v>
      </c>
      <c r="C204" s="11">
        <v>11382.53</v>
      </c>
    </row>
    <row r="205" spans="1:3" s="1" customFormat="1" ht="21" customHeight="1" outlineLevel="1" x14ac:dyDescent="0.2">
      <c r="A205" s="6"/>
      <c r="B205" s="10" t="s">
        <v>225</v>
      </c>
      <c r="C205" s="14">
        <f>SUBTOTAL(9,C200:C204)</f>
        <v>34392.370000000003</v>
      </c>
    </row>
    <row r="206" spans="1:3" s="1" customFormat="1" outlineLevel="2" x14ac:dyDescent="0.2">
      <c r="A206" s="13" t="s">
        <v>224</v>
      </c>
      <c r="B206" s="12" t="s">
        <v>223</v>
      </c>
      <c r="C206" s="11">
        <v>196750.97</v>
      </c>
    </row>
    <row r="207" spans="1:3" s="1" customFormat="1" ht="21" customHeight="1" outlineLevel="1" x14ac:dyDescent="0.2">
      <c r="A207" s="13"/>
      <c r="B207" s="10" t="s">
        <v>222</v>
      </c>
      <c r="C207" s="14">
        <f>SUBTOTAL(9,C206:C206)</f>
        <v>196750.97</v>
      </c>
    </row>
    <row r="208" spans="1:3" s="1" customFormat="1" outlineLevel="2" x14ac:dyDescent="0.2">
      <c r="A208" s="15" t="s">
        <v>221</v>
      </c>
      <c r="B208" s="12" t="s">
        <v>220</v>
      </c>
      <c r="C208" s="11">
        <v>62160.53</v>
      </c>
    </row>
    <row r="209" spans="1:3" s="1" customFormat="1" ht="21" customHeight="1" outlineLevel="1" x14ac:dyDescent="0.2">
      <c r="A209" s="15"/>
      <c r="B209" s="10" t="s">
        <v>219</v>
      </c>
      <c r="C209" s="14">
        <f>SUBTOTAL(9,C208:C208)</f>
        <v>62160.53</v>
      </c>
    </row>
    <row r="210" spans="1:3" s="1" customFormat="1" outlineLevel="2" x14ac:dyDescent="0.2">
      <c r="A210" s="13" t="s">
        <v>218</v>
      </c>
      <c r="B210" s="12" t="s">
        <v>217</v>
      </c>
      <c r="C210" s="11">
        <v>3329000</v>
      </c>
    </row>
    <row r="211" spans="1:3" s="1" customFormat="1" ht="21" customHeight="1" outlineLevel="1" x14ac:dyDescent="0.2">
      <c r="A211" s="13"/>
      <c r="B211" s="10" t="s">
        <v>216</v>
      </c>
      <c r="C211" s="14">
        <f>SUBTOTAL(9,C210:C210)</f>
        <v>3329000</v>
      </c>
    </row>
    <row r="212" spans="1:3" s="1" customFormat="1" outlineLevel="2" x14ac:dyDescent="0.2">
      <c r="A212" s="13" t="s">
        <v>215</v>
      </c>
      <c r="B212" s="12" t="s">
        <v>214</v>
      </c>
      <c r="C212" s="11">
        <v>4966.92</v>
      </c>
    </row>
    <row r="213" spans="1:3" s="1" customFormat="1" outlineLevel="2" x14ac:dyDescent="0.2">
      <c r="A213" s="6"/>
      <c r="B213" s="12" t="s">
        <v>214</v>
      </c>
      <c r="C213" s="11">
        <v>4966.92</v>
      </c>
    </row>
    <row r="214" spans="1:3" s="1" customFormat="1" outlineLevel="2" x14ac:dyDescent="0.2">
      <c r="A214" s="6"/>
      <c r="B214" s="12" t="s">
        <v>214</v>
      </c>
      <c r="C214" s="11">
        <v>4966.92</v>
      </c>
    </row>
    <row r="215" spans="1:3" s="1" customFormat="1" outlineLevel="2" x14ac:dyDescent="0.2">
      <c r="A215" s="6"/>
      <c r="B215" s="12" t="s">
        <v>214</v>
      </c>
      <c r="C215" s="11">
        <v>11589.48</v>
      </c>
    </row>
    <row r="216" spans="1:3" s="1" customFormat="1" outlineLevel="2" x14ac:dyDescent="0.2">
      <c r="A216" s="6"/>
      <c r="B216" s="12" t="s">
        <v>214</v>
      </c>
      <c r="C216" s="11">
        <v>6737.54</v>
      </c>
    </row>
    <row r="217" spans="1:3" s="1" customFormat="1" ht="21" customHeight="1" outlineLevel="1" x14ac:dyDescent="0.2">
      <c r="A217" s="6"/>
      <c r="B217" s="10" t="s">
        <v>213</v>
      </c>
      <c r="C217" s="14">
        <f>SUBTOTAL(9,C212:C216)</f>
        <v>33227.78</v>
      </c>
    </row>
    <row r="218" spans="1:3" s="1" customFormat="1" outlineLevel="2" x14ac:dyDescent="0.2">
      <c r="A218" s="13" t="s">
        <v>212</v>
      </c>
      <c r="B218" s="12" t="s">
        <v>211</v>
      </c>
      <c r="C218" s="11">
        <v>40241.25</v>
      </c>
    </row>
    <row r="219" spans="1:3" s="1" customFormat="1" outlineLevel="2" x14ac:dyDescent="0.2">
      <c r="A219" s="13"/>
      <c r="B219" s="12" t="s">
        <v>210</v>
      </c>
      <c r="C219" s="11">
        <f>43800.8/1.049875*1.14975</f>
        <v>47967.586426955604</v>
      </c>
    </row>
    <row r="220" spans="1:3" s="1" customFormat="1" outlineLevel="2" x14ac:dyDescent="0.2">
      <c r="A220" s="6"/>
      <c r="B220" s="12" t="s">
        <v>209</v>
      </c>
      <c r="C220" s="11">
        <v>15521.630000000001</v>
      </c>
    </row>
    <row r="221" spans="1:3" s="1" customFormat="1" ht="21" customHeight="1" outlineLevel="1" x14ac:dyDescent="0.2">
      <c r="A221" s="6"/>
      <c r="B221" s="10" t="s">
        <v>208</v>
      </c>
      <c r="C221" s="14">
        <f>SUBTOTAL(9,C218:C220)</f>
        <v>103730.46642695561</v>
      </c>
    </row>
    <row r="222" spans="1:3" s="1" customFormat="1" outlineLevel="2" x14ac:dyDescent="0.2">
      <c r="A222" s="13" t="s">
        <v>207</v>
      </c>
      <c r="B222" s="12" t="s">
        <v>206</v>
      </c>
      <c r="C222" s="11">
        <f>140000*1.14975</f>
        <v>160965</v>
      </c>
    </row>
    <row r="223" spans="1:3" s="1" customFormat="1" outlineLevel="2" x14ac:dyDescent="0.2">
      <c r="A223" s="13"/>
      <c r="B223" s="12" t="s">
        <v>205</v>
      </c>
      <c r="C223" s="11">
        <f>170340.15/1.049875*1.14975</f>
        <v>186544.67194904157</v>
      </c>
    </row>
    <row r="224" spans="1:3" s="1" customFormat="1" ht="21" customHeight="1" outlineLevel="1" x14ac:dyDescent="0.2">
      <c r="A224" s="13"/>
      <c r="B224" s="10" t="s">
        <v>204</v>
      </c>
      <c r="C224" s="14">
        <f>SUBTOTAL(9,C222:C223)</f>
        <v>347509.67194904154</v>
      </c>
    </row>
    <row r="225" spans="1:3" s="1" customFormat="1" outlineLevel="2" x14ac:dyDescent="0.2">
      <c r="A225" s="13" t="s">
        <v>203</v>
      </c>
      <c r="B225" s="12" t="s">
        <v>202</v>
      </c>
      <c r="C225" s="11">
        <v>114279.40000000001</v>
      </c>
    </row>
    <row r="226" spans="1:3" s="1" customFormat="1" ht="21" customHeight="1" outlineLevel="1" x14ac:dyDescent="0.2">
      <c r="A226" s="13"/>
      <c r="B226" s="10" t="s">
        <v>201</v>
      </c>
      <c r="C226" s="14">
        <f>SUBTOTAL(9,C225:C225)</f>
        <v>114279.40000000001</v>
      </c>
    </row>
    <row r="227" spans="1:3" s="1" customFormat="1" outlineLevel="2" x14ac:dyDescent="0.2">
      <c r="A227" s="13" t="s">
        <v>200</v>
      </c>
      <c r="B227" s="20" t="s">
        <v>199</v>
      </c>
      <c r="C227" s="11">
        <v>3280.69</v>
      </c>
    </row>
    <row r="228" spans="1:3" s="1" customFormat="1" outlineLevel="2" x14ac:dyDescent="0.2">
      <c r="A228" s="6"/>
      <c r="B228" s="20" t="s">
        <v>199</v>
      </c>
      <c r="C228" s="11">
        <v>2411.48</v>
      </c>
    </row>
    <row r="229" spans="1:3" s="1" customFormat="1" outlineLevel="2" x14ac:dyDescent="0.2">
      <c r="A229" s="6"/>
      <c r="B229" s="20" t="s">
        <v>199</v>
      </c>
      <c r="C229" s="11">
        <v>2551.64</v>
      </c>
    </row>
    <row r="230" spans="1:3" s="1" customFormat="1" outlineLevel="2" x14ac:dyDescent="0.2">
      <c r="A230" s="6"/>
      <c r="B230" s="20" t="s">
        <v>199</v>
      </c>
      <c r="C230" s="11">
        <v>13822.98</v>
      </c>
    </row>
    <row r="231" spans="1:3" s="1" customFormat="1" outlineLevel="2" x14ac:dyDescent="0.2">
      <c r="A231" s="6"/>
      <c r="B231" s="20" t="s">
        <v>199</v>
      </c>
      <c r="C231" s="11">
        <v>13822.98</v>
      </c>
    </row>
    <row r="232" spans="1:3" s="1" customFormat="1" ht="21" customHeight="1" outlineLevel="1" x14ac:dyDescent="0.2">
      <c r="A232" s="6"/>
      <c r="B232" s="10" t="s">
        <v>198</v>
      </c>
      <c r="C232" s="14">
        <f>SUBTOTAL(9,C227:C231)</f>
        <v>35889.770000000004</v>
      </c>
    </row>
    <row r="233" spans="1:3" s="1" customFormat="1" outlineLevel="2" x14ac:dyDescent="0.2">
      <c r="A233" s="13" t="s">
        <v>197</v>
      </c>
      <c r="B233" s="12" t="s">
        <v>196</v>
      </c>
      <c r="C233" s="11">
        <v>48412.520000000004</v>
      </c>
    </row>
    <row r="234" spans="1:3" s="1" customFormat="1" outlineLevel="2" x14ac:dyDescent="0.2">
      <c r="A234" s="13"/>
      <c r="B234" s="12" t="s">
        <v>195</v>
      </c>
      <c r="C234" s="11">
        <v>5870.62</v>
      </c>
    </row>
    <row r="235" spans="1:3" s="1" customFormat="1" outlineLevel="2" x14ac:dyDescent="0.2">
      <c r="A235" s="13"/>
      <c r="B235" s="12" t="s">
        <v>195</v>
      </c>
      <c r="C235" s="11">
        <v>5929.26</v>
      </c>
    </row>
    <row r="236" spans="1:3" s="1" customFormat="1" outlineLevel="2" x14ac:dyDescent="0.2">
      <c r="A236" s="6"/>
      <c r="B236" s="12" t="s">
        <v>194</v>
      </c>
      <c r="C236" s="11">
        <v>22731.72</v>
      </c>
    </row>
    <row r="237" spans="1:3" s="1" customFormat="1" outlineLevel="2" x14ac:dyDescent="0.2">
      <c r="A237" s="6"/>
      <c r="B237" s="12" t="s">
        <v>193</v>
      </c>
      <c r="C237" s="11">
        <v>5127.8900000000003</v>
      </c>
    </row>
    <row r="238" spans="1:3" s="1" customFormat="1" outlineLevel="2" x14ac:dyDescent="0.2">
      <c r="A238" s="6"/>
      <c r="B238" s="12" t="s">
        <v>192</v>
      </c>
      <c r="C238" s="11">
        <v>7018.07</v>
      </c>
    </row>
    <row r="239" spans="1:3" s="1" customFormat="1" outlineLevel="2" x14ac:dyDescent="0.2">
      <c r="A239" s="6"/>
      <c r="B239" s="12" t="s">
        <v>192</v>
      </c>
      <c r="C239" s="11">
        <v>5330.24</v>
      </c>
    </row>
    <row r="240" spans="1:3" s="1" customFormat="1" outlineLevel="2" x14ac:dyDescent="0.2">
      <c r="A240" s="6"/>
      <c r="B240" s="12" t="s">
        <v>191</v>
      </c>
      <c r="C240" s="11">
        <v>3913.75</v>
      </c>
    </row>
    <row r="241" spans="1:3" s="1" customFormat="1" outlineLevel="2" x14ac:dyDescent="0.2">
      <c r="A241" s="6"/>
      <c r="B241" s="12" t="s">
        <v>190</v>
      </c>
      <c r="C241" s="11">
        <v>7145.83</v>
      </c>
    </row>
    <row r="242" spans="1:3" s="1" customFormat="1" outlineLevel="2" x14ac:dyDescent="0.2">
      <c r="A242" s="6"/>
      <c r="B242" s="16" t="s">
        <v>189</v>
      </c>
      <c r="C242" s="11">
        <v>2009.76</v>
      </c>
    </row>
    <row r="243" spans="1:3" s="1" customFormat="1" outlineLevel="2" x14ac:dyDescent="0.2">
      <c r="A243" s="6"/>
      <c r="B243" s="16" t="s">
        <v>187</v>
      </c>
      <c r="C243" s="11">
        <v>6304.08</v>
      </c>
    </row>
    <row r="244" spans="1:3" s="1" customFormat="1" outlineLevel="2" x14ac:dyDescent="0.2">
      <c r="A244" s="6"/>
      <c r="B244" s="16" t="s">
        <v>188</v>
      </c>
      <c r="C244" s="11">
        <v>2045.41</v>
      </c>
    </row>
    <row r="245" spans="1:3" s="1" customFormat="1" outlineLevel="2" x14ac:dyDescent="0.2">
      <c r="A245" s="6"/>
      <c r="B245" s="16" t="s">
        <v>187</v>
      </c>
      <c r="C245" s="11">
        <v>2105.19</v>
      </c>
    </row>
    <row r="246" spans="1:3" s="1" customFormat="1" outlineLevel="2" x14ac:dyDescent="0.2">
      <c r="A246" s="6"/>
      <c r="B246" s="16" t="s">
        <v>186</v>
      </c>
      <c r="C246" s="11">
        <v>5781.95</v>
      </c>
    </row>
    <row r="247" spans="1:3" s="1" customFormat="1" ht="21" customHeight="1" outlineLevel="1" x14ac:dyDescent="0.2">
      <c r="A247" s="6"/>
      <c r="B247" s="10" t="s">
        <v>185</v>
      </c>
      <c r="C247" s="14">
        <f>SUBTOTAL(9,C233:C246)</f>
        <v>129726.29000000002</v>
      </c>
    </row>
    <row r="248" spans="1:3" s="1" customFormat="1" outlineLevel="2" x14ac:dyDescent="0.2">
      <c r="A248" s="13" t="s">
        <v>184</v>
      </c>
      <c r="B248" s="13" t="s">
        <v>183</v>
      </c>
      <c r="C248" s="11">
        <v>21557.81</v>
      </c>
    </row>
    <row r="249" spans="1:3" s="1" customFormat="1" outlineLevel="2" x14ac:dyDescent="0.2">
      <c r="A249" s="6"/>
      <c r="B249" s="12" t="s">
        <v>182</v>
      </c>
      <c r="C249" s="11">
        <v>4024.13</v>
      </c>
    </row>
    <row r="250" spans="1:3" s="1" customFormat="1" ht="21" customHeight="1" outlineLevel="1" x14ac:dyDescent="0.2">
      <c r="A250" s="6"/>
      <c r="B250" s="10" t="s">
        <v>181</v>
      </c>
      <c r="C250" s="14">
        <f>SUBTOTAL(9,C248:C249)</f>
        <v>25581.940000000002</v>
      </c>
    </row>
    <row r="251" spans="1:3" s="1" customFormat="1" outlineLevel="2" x14ac:dyDescent="0.2">
      <c r="A251" s="13" t="s">
        <v>180</v>
      </c>
      <c r="B251" s="16" t="s">
        <v>179</v>
      </c>
      <c r="C251" s="11">
        <v>281688.76</v>
      </c>
    </row>
    <row r="252" spans="1:3" s="1" customFormat="1" outlineLevel="2" x14ac:dyDescent="0.2">
      <c r="A252" s="6"/>
      <c r="B252" s="16" t="s">
        <v>178</v>
      </c>
      <c r="C252" s="11">
        <v>226500.75</v>
      </c>
    </row>
    <row r="253" spans="1:3" s="1" customFormat="1" ht="21" customHeight="1" outlineLevel="1" x14ac:dyDescent="0.2">
      <c r="A253" s="6"/>
      <c r="B253" s="10" t="s">
        <v>177</v>
      </c>
      <c r="C253" s="14">
        <f>SUBTOTAL(9,C251:C252)</f>
        <v>508189.51</v>
      </c>
    </row>
    <row r="254" spans="1:3" s="1" customFormat="1" outlineLevel="2" x14ac:dyDescent="0.2">
      <c r="A254" s="13" t="s">
        <v>176</v>
      </c>
      <c r="B254" s="12" t="s">
        <v>175</v>
      </c>
      <c r="C254" s="11">
        <v>6676.6</v>
      </c>
    </row>
    <row r="255" spans="1:3" s="1" customFormat="1" outlineLevel="2" x14ac:dyDescent="0.2">
      <c r="A255" s="6"/>
      <c r="B255" s="12" t="s">
        <v>174</v>
      </c>
      <c r="C255" s="11">
        <v>21178.83</v>
      </c>
    </row>
    <row r="256" spans="1:3" s="1" customFormat="1" outlineLevel="2" x14ac:dyDescent="0.2">
      <c r="A256" s="6"/>
      <c r="B256" s="12" t="s">
        <v>173</v>
      </c>
      <c r="C256" s="11">
        <v>2022.41</v>
      </c>
    </row>
    <row r="257" spans="1:3" s="1" customFormat="1" ht="21" customHeight="1" outlineLevel="1" x14ac:dyDescent="0.2">
      <c r="A257" s="6"/>
      <c r="B257" s="10" t="s">
        <v>172</v>
      </c>
      <c r="C257" s="14">
        <f>SUBTOTAL(9,C254:C256)</f>
        <v>29877.84</v>
      </c>
    </row>
    <row r="258" spans="1:3" s="1" customFormat="1" outlineLevel="2" x14ac:dyDescent="0.2">
      <c r="A258" s="13" t="s">
        <v>171</v>
      </c>
      <c r="B258" s="12" t="s">
        <v>170</v>
      </c>
      <c r="C258" s="11">
        <v>171092</v>
      </c>
    </row>
    <row r="259" spans="1:3" s="1" customFormat="1" outlineLevel="2" x14ac:dyDescent="0.2">
      <c r="A259" s="13"/>
      <c r="B259" s="12" t="s">
        <v>169</v>
      </c>
      <c r="C259" s="11">
        <v>87893.33</v>
      </c>
    </row>
    <row r="260" spans="1:3" s="1" customFormat="1" outlineLevel="2" x14ac:dyDescent="0.2">
      <c r="A260" s="13"/>
      <c r="B260" s="12" t="s">
        <v>168</v>
      </c>
      <c r="C260" s="11">
        <v>87893.33</v>
      </c>
    </row>
    <row r="261" spans="1:3" s="1" customFormat="1" ht="21" customHeight="1" outlineLevel="1" x14ac:dyDescent="0.2">
      <c r="A261" s="13"/>
      <c r="B261" s="10" t="s">
        <v>167</v>
      </c>
      <c r="C261" s="14">
        <f>SUBTOTAL(9,C258:C260)</f>
        <v>346878.66000000003</v>
      </c>
    </row>
    <row r="262" spans="1:3" s="1" customFormat="1" outlineLevel="2" x14ac:dyDescent="0.2">
      <c r="A262" s="13" t="s">
        <v>166</v>
      </c>
      <c r="B262" s="12" t="s">
        <v>165</v>
      </c>
      <c r="C262" s="11">
        <v>197529.84</v>
      </c>
    </row>
    <row r="263" spans="1:3" s="1" customFormat="1" ht="21" customHeight="1" outlineLevel="1" x14ac:dyDescent="0.2">
      <c r="A263" s="13"/>
      <c r="B263" s="10" t="s">
        <v>164</v>
      </c>
      <c r="C263" s="14">
        <f>SUBTOTAL(9,C262:C262)</f>
        <v>197529.84</v>
      </c>
    </row>
    <row r="264" spans="1:3" s="1" customFormat="1" outlineLevel="2" x14ac:dyDescent="0.2">
      <c r="A264" s="13" t="s">
        <v>163</v>
      </c>
      <c r="B264" s="15" t="s">
        <v>162</v>
      </c>
      <c r="C264" s="11">
        <v>287380.01</v>
      </c>
    </row>
    <row r="265" spans="1:3" s="1" customFormat="1" outlineLevel="2" x14ac:dyDescent="0.2">
      <c r="A265" s="6"/>
      <c r="B265" s="12" t="s">
        <v>161</v>
      </c>
      <c r="C265" s="11">
        <v>17102.53</v>
      </c>
    </row>
    <row r="266" spans="1:3" s="1" customFormat="1" ht="21" customHeight="1" outlineLevel="1" x14ac:dyDescent="0.2">
      <c r="A266" s="6"/>
      <c r="B266" s="10" t="s">
        <v>160</v>
      </c>
      <c r="C266" s="14">
        <f>SUBTOTAL(9,C264:C265)</f>
        <v>304482.54000000004</v>
      </c>
    </row>
    <row r="267" spans="1:3" s="1" customFormat="1" outlineLevel="2" x14ac:dyDescent="0.2">
      <c r="A267" s="13" t="s">
        <v>159</v>
      </c>
      <c r="B267" s="13" t="s">
        <v>158</v>
      </c>
      <c r="C267" s="11">
        <v>58333.22</v>
      </c>
    </row>
    <row r="268" spans="1:3" s="1" customFormat="1" ht="21" customHeight="1" outlineLevel="1" x14ac:dyDescent="0.2">
      <c r="A268" s="13"/>
      <c r="B268" s="10" t="s">
        <v>157</v>
      </c>
      <c r="C268" s="14">
        <f>SUBTOTAL(9,C267:C267)</f>
        <v>58333.22</v>
      </c>
    </row>
    <row r="269" spans="1:3" s="1" customFormat="1" outlineLevel="2" x14ac:dyDescent="0.2">
      <c r="A269" s="13" t="s">
        <v>156</v>
      </c>
      <c r="B269" s="12" t="s">
        <v>155</v>
      </c>
      <c r="C269" s="11">
        <v>330668.09999999998</v>
      </c>
    </row>
    <row r="270" spans="1:3" s="1" customFormat="1" outlineLevel="2" x14ac:dyDescent="0.2">
      <c r="A270" s="6"/>
      <c r="B270" s="12" t="s">
        <v>154</v>
      </c>
      <c r="C270" s="11">
        <v>135670.5</v>
      </c>
    </row>
    <row r="271" spans="1:3" s="1" customFormat="1" outlineLevel="2" x14ac:dyDescent="0.2">
      <c r="A271" s="6"/>
      <c r="B271" s="12" t="s">
        <v>153</v>
      </c>
      <c r="C271" s="11">
        <v>330668.10000000003</v>
      </c>
    </row>
    <row r="272" spans="1:3" s="1" customFormat="1" outlineLevel="2" x14ac:dyDescent="0.2">
      <c r="A272" s="6"/>
      <c r="B272" s="12" t="s">
        <v>152</v>
      </c>
      <c r="C272" s="11">
        <v>135670.5</v>
      </c>
    </row>
    <row r="273" spans="1:3" s="1" customFormat="1" outlineLevel="2" x14ac:dyDescent="0.2">
      <c r="A273" s="6"/>
      <c r="B273" s="16" t="s">
        <v>151</v>
      </c>
      <c r="C273" s="11">
        <f>36580.45-5279.65</f>
        <v>31300.799999999996</v>
      </c>
    </row>
    <row r="274" spans="1:3" s="1" customFormat="1" outlineLevel="2" x14ac:dyDescent="0.2">
      <c r="A274" s="6"/>
      <c r="B274" s="16" t="s">
        <v>150</v>
      </c>
      <c r="C274" s="11">
        <f>16728.86-2414.48</f>
        <v>14314.380000000001</v>
      </c>
    </row>
    <row r="275" spans="1:3" s="1" customFormat="1" outlineLevel="2" x14ac:dyDescent="0.2">
      <c r="A275" s="6"/>
      <c r="B275" s="16" t="s">
        <v>149</v>
      </c>
      <c r="C275" s="11">
        <v>4311.5600000000004</v>
      </c>
    </row>
    <row r="276" spans="1:3" s="1" customFormat="1" outlineLevel="2" x14ac:dyDescent="0.2">
      <c r="A276" s="6"/>
      <c r="B276" s="16" t="s">
        <v>148</v>
      </c>
      <c r="C276" s="11">
        <v>9427.9500000000007</v>
      </c>
    </row>
    <row r="277" spans="1:3" s="1" customFormat="1" ht="21" customHeight="1" outlineLevel="1" x14ac:dyDescent="0.2">
      <c r="A277" s="6"/>
      <c r="B277" s="10" t="s">
        <v>147</v>
      </c>
      <c r="C277" s="14">
        <f>SUBTOTAL(9,C269:C276)</f>
        <v>992031.89</v>
      </c>
    </row>
    <row r="278" spans="1:3" s="1" customFormat="1" outlineLevel="2" x14ac:dyDescent="0.2">
      <c r="A278" s="13" t="s">
        <v>146</v>
      </c>
      <c r="B278" s="16" t="s">
        <v>91</v>
      </c>
      <c r="C278" s="11">
        <v>29116.27</v>
      </c>
    </row>
    <row r="279" spans="1:3" s="1" customFormat="1" ht="21" customHeight="1" outlineLevel="1" x14ac:dyDescent="0.2">
      <c r="A279" s="13"/>
      <c r="B279" s="10" t="s">
        <v>145</v>
      </c>
      <c r="C279" s="14">
        <f>SUBTOTAL(9,C278:C278)</f>
        <v>29116.27</v>
      </c>
    </row>
    <row r="280" spans="1:3" s="1" customFormat="1" outlineLevel="2" x14ac:dyDescent="0.2">
      <c r="A280" s="13" t="s">
        <v>144</v>
      </c>
      <c r="B280" s="12" t="s">
        <v>143</v>
      </c>
      <c r="C280" s="11">
        <v>4239.71</v>
      </c>
    </row>
    <row r="281" spans="1:3" s="1" customFormat="1" outlineLevel="2" x14ac:dyDescent="0.2">
      <c r="A281" s="6"/>
      <c r="B281" s="12" t="s">
        <v>143</v>
      </c>
      <c r="C281" s="11">
        <v>2267.31</v>
      </c>
    </row>
    <row r="282" spans="1:3" s="1" customFormat="1" outlineLevel="2" x14ac:dyDescent="0.2">
      <c r="A282" s="6"/>
      <c r="B282" s="12" t="s">
        <v>143</v>
      </c>
      <c r="C282" s="11">
        <v>7185.9400000000005</v>
      </c>
    </row>
    <row r="283" spans="1:3" s="1" customFormat="1" outlineLevel="2" x14ac:dyDescent="0.2">
      <c r="A283" s="6"/>
      <c r="B283" s="12" t="s">
        <v>143</v>
      </c>
      <c r="C283" s="11">
        <v>9172.14</v>
      </c>
    </row>
    <row r="284" spans="1:3" s="1" customFormat="1" outlineLevel="2" x14ac:dyDescent="0.2">
      <c r="A284" s="6"/>
      <c r="B284" s="12" t="s">
        <v>143</v>
      </c>
      <c r="C284" s="11">
        <v>5233.08</v>
      </c>
    </row>
    <row r="285" spans="1:3" s="1" customFormat="1" ht="21" customHeight="1" outlineLevel="1" x14ac:dyDescent="0.2">
      <c r="A285" s="6"/>
      <c r="B285" s="10" t="s">
        <v>142</v>
      </c>
      <c r="C285" s="14">
        <f>SUBTOTAL(9,C280:C284)</f>
        <v>28098.18</v>
      </c>
    </row>
    <row r="286" spans="1:3" s="1" customFormat="1" outlineLevel="2" x14ac:dyDescent="0.2">
      <c r="A286" s="13" t="s">
        <v>141</v>
      </c>
      <c r="B286" s="12" t="s">
        <v>137</v>
      </c>
      <c r="C286" s="11">
        <v>5988.56</v>
      </c>
    </row>
    <row r="287" spans="1:3" s="1" customFormat="1" outlineLevel="2" x14ac:dyDescent="0.2">
      <c r="A287" s="6"/>
      <c r="B287" s="12" t="s">
        <v>137</v>
      </c>
      <c r="C287" s="11">
        <v>2060.46</v>
      </c>
    </row>
    <row r="288" spans="1:3" s="1" customFormat="1" outlineLevel="2" x14ac:dyDescent="0.2">
      <c r="A288" s="6"/>
      <c r="B288" s="12" t="s">
        <v>137</v>
      </c>
      <c r="C288" s="11">
        <v>3049.89</v>
      </c>
    </row>
    <row r="289" spans="1:3" s="1" customFormat="1" outlineLevel="2" x14ac:dyDescent="0.2">
      <c r="A289" s="6"/>
      <c r="B289" s="12" t="s">
        <v>140</v>
      </c>
      <c r="C289" s="11">
        <v>20892.11</v>
      </c>
    </row>
    <row r="290" spans="1:3" s="1" customFormat="1" outlineLevel="2" x14ac:dyDescent="0.2">
      <c r="A290" s="6"/>
      <c r="B290" s="12" t="s">
        <v>137</v>
      </c>
      <c r="C290" s="11">
        <v>2358.7200000000003</v>
      </c>
    </row>
    <row r="291" spans="1:3" s="1" customFormat="1" outlineLevel="2" x14ac:dyDescent="0.2">
      <c r="A291" s="6"/>
      <c r="B291" s="12" t="s">
        <v>137</v>
      </c>
      <c r="C291" s="11">
        <v>2553.8200000000002</v>
      </c>
    </row>
    <row r="292" spans="1:3" s="1" customFormat="1" outlineLevel="2" x14ac:dyDescent="0.2">
      <c r="A292" s="6"/>
      <c r="B292" s="12" t="s">
        <v>137</v>
      </c>
      <c r="C292" s="11">
        <v>3114.86</v>
      </c>
    </row>
    <row r="293" spans="1:3" s="1" customFormat="1" outlineLevel="2" x14ac:dyDescent="0.2">
      <c r="A293" s="6"/>
      <c r="B293" s="12" t="s">
        <v>137</v>
      </c>
      <c r="C293" s="11">
        <v>5102.59</v>
      </c>
    </row>
    <row r="294" spans="1:3" s="1" customFormat="1" outlineLevel="2" x14ac:dyDescent="0.2">
      <c r="A294" s="6"/>
      <c r="B294" s="12" t="s">
        <v>137</v>
      </c>
      <c r="C294" s="11">
        <v>2580.41</v>
      </c>
    </row>
    <row r="295" spans="1:3" s="1" customFormat="1" outlineLevel="2" x14ac:dyDescent="0.2">
      <c r="A295" s="6"/>
      <c r="B295" s="12" t="s">
        <v>139</v>
      </c>
      <c r="C295" s="11">
        <v>3703.8</v>
      </c>
    </row>
    <row r="296" spans="1:3" s="1" customFormat="1" outlineLevel="2" x14ac:dyDescent="0.2">
      <c r="A296" s="6"/>
      <c r="B296" s="12" t="s">
        <v>138</v>
      </c>
      <c r="C296" s="11">
        <v>9050.83</v>
      </c>
    </row>
    <row r="297" spans="1:3" s="1" customFormat="1" outlineLevel="2" x14ac:dyDescent="0.2">
      <c r="A297" s="6"/>
      <c r="B297" s="12" t="s">
        <v>137</v>
      </c>
      <c r="C297" s="11">
        <v>2869.78</v>
      </c>
    </row>
    <row r="298" spans="1:3" s="1" customFormat="1" ht="21" customHeight="1" outlineLevel="1" x14ac:dyDescent="0.2">
      <c r="A298" s="6"/>
      <c r="B298" s="10" t="s">
        <v>136</v>
      </c>
      <c r="C298" s="14">
        <f>SUBTOTAL(9,C286:C297)</f>
        <v>63325.83</v>
      </c>
    </row>
    <row r="299" spans="1:3" s="1" customFormat="1" outlineLevel="2" x14ac:dyDescent="0.2">
      <c r="A299" s="15" t="s">
        <v>135</v>
      </c>
      <c r="B299" s="12" t="s">
        <v>134</v>
      </c>
      <c r="C299" s="11">
        <v>176553.31</v>
      </c>
    </row>
    <row r="300" spans="1:3" s="1" customFormat="1" ht="21" customHeight="1" outlineLevel="1" x14ac:dyDescent="0.2">
      <c r="A300" s="15"/>
      <c r="B300" s="10" t="s">
        <v>133</v>
      </c>
      <c r="C300" s="14">
        <f>SUBTOTAL(9,C299:C299)</f>
        <v>176553.31</v>
      </c>
    </row>
    <row r="301" spans="1:3" s="1" customFormat="1" outlineLevel="2" x14ac:dyDescent="0.2">
      <c r="A301" s="13" t="s">
        <v>132</v>
      </c>
      <c r="B301" s="12" t="s">
        <v>131</v>
      </c>
      <c r="C301" s="11">
        <v>22276.400000000001</v>
      </c>
    </row>
    <row r="302" spans="1:3" s="1" customFormat="1" outlineLevel="2" x14ac:dyDescent="0.2">
      <c r="A302" s="6"/>
      <c r="B302" s="12" t="s">
        <v>130</v>
      </c>
      <c r="C302" s="11">
        <v>5046.13</v>
      </c>
    </row>
    <row r="303" spans="1:3" s="1" customFormat="1" ht="21" customHeight="1" outlineLevel="1" x14ac:dyDescent="0.2">
      <c r="A303" s="6"/>
      <c r="B303" s="10" t="s">
        <v>129</v>
      </c>
      <c r="C303" s="14">
        <f>SUBTOTAL(9,C301:C302)</f>
        <v>27322.530000000002</v>
      </c>
    </row>
    <row r="304" spans="1:3" s="1" customFormat="1" outlineLevel="2" x14ac:dyDescent="0.2">
      <c r="A304" s="13" t="s">
        <v>128</v>
      </c>
      <c r="B304" s="12" t="s">
        <v>127</v>
      </c>
      <c r="C304" s="11">
        <v>55528.69</v>
      </c>
    </row>
    <row r="305" spans="1:3" s="1" customFormat="1" ht="21" customHeight="1" outlineLevel="1" x14ac:dyDescent="0.2">
      <c r="A305" s="13"/>
      <c r="B305" s="10" t="s">
        <v>126</v>
      </c>
      <c r="C305" s="14">
        <f>SUBTOTAL(9,C304:C304)</f>
        <v>55528.69</v>
      </c>
    </row>
    <row r="306" spans="1:3" s="1" customFormat="1" outlineLevel="2" x14ac:dyDescent="0.2">
      <c r="A306" s="13" t="s">
        <v>125</v>
      </c>
      <c r="B306" s="12" t="s">
        <v>124</v>
      </c>
      <c r="C306" s="11">
        <v>73584</v>
      </c>
    </row>
    <row r="307" spans="1:3" s="1" customFormat="1" ht="21" customHeight="1" outlineLevel="1" x14ac:dyDescent="0.2">
      <c r="A307" s="13"/>
      <c r="B307" s="10" t="s">
        <v>123</v>
      </c>
      <c r="C307" s="14">
        <f>SUBTOTAL(9,C306:C306)</f>
        <v>73584</v>
      </c>
    </row>
    <row r="308" spans="1:3" s="1" customFormat="1" outlineLevel="2" x14ac:dyDescent="0.2">
      <c r="A308" s="15" t="s">
        <v>122</v>
      </c>
      <c r="B308" s="12" t="s">
        <v>121</v>
      </c>
      <c r="C308" s="11">
        <v>33032.32</v>
      </c>
    </row>
    <row r="309" spans="1:3" s="1" customFormat="1" ht="21" customHeight="1" outlineLevel="1" x14ac:dyDescent="0.2">
      <c r="A309" s="15"/>
      <c r="B309" s="10" t="s">
        <v>120</v>
      </c>
      <c r="C309" s="14">
        <f>SUBTOTAL(9,C308:C308)</f>
        <v>33032.32</v>
      </c>
    </row>
    <row r="310" spans="1:3" s="1" customFormat="1" outlineLevel="2" x14ac:dyDescent="0.2">
      <c r="A310" s="13" t="s">
        <v>119</v>
      </c>
      <c r="B310" s="16" t="s">
        <v>118</v>
      </c>
      <c r="C310" s="11">
        <v>21845.25</v>
      </c>
    </row>
    <row r="311" spans="1:3" s="1" customFormat="1" outlineLevel="2" x14ac:dyDescent="0.2">
      <c r="A311" s="6"/>
      <c r="B311" s="16" t="s">
        <v>117</v>
      </c>
      <c r="C311" s="11">
        <v>10888.130000000001</v>
      </c>
    </row>
    <row r="312" spans="1:3" s="1" customFormat="1" outlineLevel="2" x14ac:dyDescent="0.2">
      <c r="A312" s="6"/>
      <c r="B312" s="16" t="s">
        <v>117</v>
      </c>
      <c r="C312" s="11">
        <v>2370.79</v>
      </c>
    </row>
    <row r="313" spans="1:3" s="1" customFormat="1" outlineLevel="2" x14ac:dyDescent="0.2">
      <c r="A313" s="6"/>
      <c r="B313" s="16" t="s">
        <v>117</v>
      </c>
      <c r="C313" s="11">
        <v>2154.64</v>
      </c>
    </row>
    <row r="314" spans="1:3" s="1" customFormat="1" outlineLevel="2" x14ac:dyDescent="0.2">
      <c r="A314" s="6"/>
      <c r="B314" s="16" t="s">
        <v>117</v>
      </c>
      <c r="C314" s="11">
        <v>2154.64</v>
      </c>
    </row>
    <row r="315" spans="1:3" s="1" customFormat="1" ht="21" customHeight="1" outlineLevel="1" x14ac:dyDescent="0.2">
      <c r="A315" s="6"/>
      <c r="B315" s="10" t="s">
        <v>116</v>
      </c>
      <c r="C315" s="14">
        <f>SUBTOTAL(9,C310:C314)</f>
        <v>39413.449999999997</v>
      </c>
    </row>
    <row r="316" spans="1:3" s="1" customFormat="1" outlineLevel="2" x14ac:dyDescent="0.2">
      <c r="A316" s="15" t="s">
        <v>115</v>
      </c>
      <c r="B316" s="16" t="s">
        <v>114</v>
      </c>
      <c r="C316" s="11">
        <v>399807.5</v>
      </c>
    </row>
    <row r="317" spans="1:3" s="1" customFormat="1" ht="21" customHeight="1" outlineLevel="1" x14ac:dyDescent="0.2">
      <c r="A317" s="15"/>
      <c r="B317" s="10" t="s">
        <v>113</v>
      </c>
      <c r="C317" s="14">
        <f>SUBTOTAL(9,C316:C316)</f>
        <v>399807.5</v>
      </c>
    </row>
    <row r="318" spans="1:3" s="1" customFormat="1" outlineLevel="2" x14ac:dyDescent="0.2">
      <c r="A318" s="13" t="s">
        <v>112</v>
      </c>
      <c r="B318" s="12" t="s">
        <v>111</v>
      </c>
      <c r="C318" s="11">
        <v>25892.37</v>
      </c>
    </row>
    <row r="319" spans="1:3" s="1" customFormat="1" ht="21" customHeight="1" outlineLevel="1" x14ac:dyDescent="0.2">
      <c r="A319" s="13"/>
      <c r="B319" s="10" t="s">
        <v>110</v>
      </c>
      <c r="C319" s="14">
        <f>SUBTOTAL(9,C318:C318)</f>
        <v>25892.37</v>
      </c>
    </row>
    <row r="320" spans="1:3" s="1" customFormat="1" outlineLevel="2" x14ac:dyDescent="0.2">
      <c r="A320" s="15" t="s">
        <v>109</v>
      </c>
      <c r="B320" s="16" t="s">
        <v>108</v>
      </c>
      <c r="C320" s="11">
        <f>ROUND(36745.62/1.049875*1.14975,2)</f>
        <v>40241.24</v>
      </c>
    </row>
    <row r="321" spans="1:3" s="1" customFormat="1" ht="21" customHeight="1" outlineLevel="1" x14ac:dyDescent="0.2">
      <c r="A321" s="15"/>
      <c r="B321" s="10" t="s">
        <v>107</v>
      </c>
      <c r="C321" s="14">
        <f>SUBTOTAL(9,C320:C320)</f>
        <v>40241.24</v>
      </c>
    </row>
    <row r="322" spans="1:3" s="1" customFormat="1" outlineLevel="2" x14ac:dyDescent="0.2">
      <c r="A322" s="15" t="s">
        <v>106</v>
      </c>
      <c r="B322" s="12" t="s">
        <v>105</v>
      </c>
      <c r="C322" s="11">
        <v>38338.410000000003</v>
      </c>
    </row>
    <row r="323" spans="1:3" s="1" customFormat="1" outlineLevel="2" x14ac:dyDescent="0.2">
      <c r="A323" s="15"/>
      <c r="B323" s="12" t="s">
        <v>104</v>
      </c>
      <c r="C323" s="11">
        <v>3759.69</v>
      </c>
    </row>
    <row r="324" spans="1:3" s="1" customFormat="1" outlineLevel="2" x14ac:dyDescent="0.2">
      <c r="A324" s="15"/>
      <c r="B324" s="12" t="s">
        <v>104</v>
      </c>
      <c r="C324" s="11">
        <v>2180.8200000000002</v>
      </c>
    </row>
    <row r="325" spans="1:3" s="1" customFormat="1" ht="21" customHeight="1" outlineLevel="1" x14ac:dyDescent="0.2">
      <c r="A325" s="15"/>
      <c r="B325" s="10" t="s">
        <v>103</v>
      </c>
      <c r="C325" s="14">
        <f>SUBTOTAL(9,C322:C324)</f>
        <v>44278.920000000006</v>
      </c>
    </row>
    <row r="326" spans="1:3" s="1" customFormat="1" outlineLevel="2" x14ac:dyDescent="0.2">
      <c r="A326" s="13" t="s">
        <v>102</v>
      </c>
      <c r="B326" s="12" t="s">
        <v>101</v>
      </c>
      <c r="C326" s="11">
        <v>333772.03000000003</v>
      </c>
    </row>
    <row r="327" spans="1:3" s="1" customFormat="1" ht="21" customHeight="1" outlineLevel="1" x14ac:dyDescent="0.2">
      <c r="A327" s="13"/>
      <c r="B327" s="10" t="s">
        <v>100</v>
      </c>
      <c r="C327" s="14">
        <f>SUBTOTAL(9,C326:C326)</f>
        <v>333772.03000000003</v>
      </c>
    </row>
    <row r="328" spans="1:3" s="1" customFormat="1" outlineLevel="2" x14ac:dyDescent="0.2">
      <c r="A328" s="13" t="s">
        <v>99</v>
      </c>
      <c r="B328" s="12" t="s">
        <v>98</v>
      </c>
      <c r="C328" s="11">
        <f>169209.41/1.049875*1.14975</f>
        <v>185306.36423145616</v>
      </c>
    </row>
    <row r="329" spans="1:3" s="1" customFormat="1" ht="21" customHeight="1" outlineLevel="1" x14ac:dyDescent="0.2">
      <c r="A329" s="13"/>
      <c r="B329" s="10" t="s">
        <v>97</v>
      </c>
      <c r="C329" s="14">
        <f>SUBTOTAL(9,C328:C328)</f>
        <v>185306.36423145616</v>
      </c>
    </row>
    <row r="330" spans="1:3" s="1" customFormat="1" outlineLevel="2" x14ac:dyDescent="0.2">
      <c r="A330" s="13" t="s">
        <v>96</v>
      </c>
      <c r="B330" s="12" t="s">
        <v>95</v>
      </c>
      <c r="C330" s="11">
        <v>22995</v>
      </c>
    </row>
    <row r="331" spans="1:3" s="1" customFormat="1" outlineLevel="2" x14ac:dyDescent="0.2">
      <c r="A331" s="6"/>
      <c r="B331" s="12" t="s">
        <v>95</v>
      </c>
      <c r="C331" s="11">
        <v>11487.23</v>
      </c>
    </row>
    <row r="332" spans="1:3" s="1" customFormat="1" ht="21" customHeight="1" outlineLevel="1" x14ac:dyDescent="0.2">
      <c r="A332" s="6"/>
      <c r="B332" s="10" t="s">
        <v>94</v>
      </c>
      <c r="C332" s="14">
        <f>SUBTOTAL(9,C330:C331)</f>
        <v>34482.229999999996</v>
      </c>
    </row>
    <row r="333" spans="1:3" s="1" customFormat="1" outlineLevel="2" x14ac:dyDescent="0.2">
      <c r="A333" s="15" t="s">
        <v>93</v>
      </c>
      <c r="B333" s="12" t="s">
        <v>92</v>
      </c>
      <c r="C333" s="11">
        <v>252945</v>
      </c>
    </row>
    <row r="334" spans="1:3" s="1" customFormat="1" outlineLevel="2" x14ac:dyDescent="0.2">
      <c r="A334" s="6"/>
      <c r="B334" s="16" t="s">
        <v>91</v>
      </c>
      <c r="C334" s="11">
        <v>267891.75</v>
      </c>
    </row>
    <row r="335" spans="1:3" s="1" customFormat="1" ht="21" customHeight="1" outlineLevel="1" x14ac:dyDescent="0.2">
      <c r="A335" s="6"/>
      <c r="B335" s="10" t="s">
        <v>90</v>
      </c>
      <c r="C335" s="14">
        <f>SUBTOTAL(9,C333:C334)</f>
        <v>520836.75</v>
      </c>
    </row>
    <row r="336" spans="1:3" s="1" customFormat="1" outlineLevel="2" x14ac:dyDescent="0.2">
      <c r="A336" s="13" t="s">
        <v>89</v>
      </c>
      <c r="B336" s="12" t="s">
        <v>88</v>
      </c>
      <c r="C336" s="11">
        <v>2414.48</v>
      </c>
    </row>
    <row r="337" spans="1:3" s="1" customFormat="1" outlineLevel="2" x14ac:dyDescent="0.2">
      <c r="A337" s="6"/>
      <c r="B337" s="12" t="s">
        <v>88</v>
      </c>
      <c r="C337" s="11">
        <v>37941.75</v>
      </c>
    </row>
    <row r="338" spans="1:3" s="1" customFormat="1" ht="21" customHeight="1" outlineLevel="1" x14ac:dyDescent="0.2">
      <c r="A338" s="6"/>
      <c r="B338" s="10" t="s">
        <v>87</v>
      </c>
      <c r="C338" s="14">
        <f>SUBTOTAL(9,C336:C337)</f>
        <v>40356.230000000003</v>
      </c>
    </row>
    <row r="339" spans="1:3" s="1" customFormat="1" outlineLevel="2" x14ac:dyDescent="0.2">
      <c r="A339" s="15" t="s">
        <v>86</v>
      </c>
      <c r="B339" s="12" t="s">
        <v>85</v>
      </c>
      <c r="C339" s="11">
        <v>52428.6</v>
      </c>
    </row>
    <row r="340" spans="1:3" s="1" customFormat="1" outlineLevel="2" x14ac:dyDescent="0.2">
      <c r="A340" s="6"/>
      <c r="B340" s="12" t="s">
        <v>84</v>
      </c>
      <c r="C340" s="11">
        <v>8048.25</v>
      </c>
    </row>
    <row r="341" spans="1:3" s="1" customFormat="1" outlineLevel="2" x14ac:dyDescent="0.2">
      <c r="A341" s="6"/>
      <c r="B341" s="12" t="s">
        <v>84</v>
      </c>
      <c r="C341" s="11">
        <v>8048.25</v>
      </c>
    </row>
    <row r="342" spans="1:3" s="1" customFormat="1" outlineLevel="2" x14ac:dyDescent="0.2">
      <c r="A342" s="6"/>
      <c r="B342" s="12" t="s">
        <v>84</v>
      </c>
      <c r="C342" s="11">
        <v>11066.34</v>
      </c>
    </row>
    <row r="343" spans="1:3" s="1" customFormat="1" outlineLevel="2" x14ac:dyDescent="0.2">
      <c r="A343" s="6"/>
      <c r="B343" s="12" t="s">
        <v>84</v>
      </c>
      <c r="C343" s="11">
        <v>34492.5</v>
      </c>
    </row>
    <row r="344" spans="1:3" s="1" customFormat="1" ht="21" customHeight="1" outlineLevel="1" x14ac:dyDescent="0.2">
      <c r="A344" s="6"/>
      <c r="B344" s="10" t="s">
        <v>83</v>
      </c>
      <c r="C344" s="14">
        <f>SUBTOTAL(9,C339:C343)</f>
        <v>114083.94</v>
      </c>
    </row>
    <row r="345" spans="1:3" s="1" customFormat="1" outlineLevel="2" x14ac:dyDescent="0.2">
      <c r="A345" s="15" t="s">
        <v>82</v>
      </c>
      <c r="B345" s="16" t="s">
        <v>81</v>
      </c>
      <c r="C345" s="11">
        <v>1054243.8</v>
      </c>
    </row>
    <row r="346" spans="1:3" s="1" customFormat="1" ht="21" customHeight="1" outlineLevel="1" x14ac:dyDescent="0.2">
      <c r="A346" s="15"/>
      <c r="B346" s="10" t="s">
        <v>80</v>
      </c>
      <c r="C346" s="14">
        <f>SUBTOTAL(9,C345:C345)</f>
        <v>1054243.8</v>
      </c>
    </row>
    <row r="347" spans="1:3" s="1" customFormat="1" outlineLevel="2" x14ac:dyDescent="0.2">
      <c r="A347" s="13" t="s">
        <v>79</v>
      </c>
      <c r="B347" s="16" t="s">
        <v>78</v>
      </c>
      <c r="C347" s="11">
        <f>42599.33*1.14975</f>
        <v>48978.579667500002</v>
      </c>
    </row>
    <row r="348" spans="1:3" s="1" customFormat="1" outlineLevel="2" x14ac:dyDescent="0.2">
      <c r="A348" s="6"/>
      <c r="B348" s="16" t="s">
        <v>78</v>
      </c>
      <c r="C348" s="11">
        <v>2056.17</v>
      </c>
    </row>
    <row r="349" spans="1:3" s="1" customFormat="1" ht="21" customHeight="1" outlineLevel="1" x14ac:dyDescent="0.2">
      <c r="A349" s="6"/>
      <c r="B349" s="10" t="s">
        <v>77</v>
      </c>
      <c r="C349" s="14">
        <f>SUBTOTAL(9,C347:C348)</f>
        <v>51034.7496675</v>
      </c>
    </row>
    <row r="350" spans="1:3" s="1" customFormat="1" outlineLevel="2" x14ac:dyDescent="0.2">
      <c r="A350" s="13" t="s">
        <v>76</v>
      </c>
      <c r="B350" s="16" t="s">
        <v>73</v>
      </c>
      <c r="C350" s="11">
        <v>6628.31</v>
      </c>
    </row>
    <row r="351" spans="1:3" s="1" customFormat="1" outlineLevel="2" x14ac:dyDescent="0.2">
      <c r="A351" s="6"/>
      <c r="B351" s="16" t="s">
        <v>73</v>
      </c>
      <c r="C351" s="11">
        <v>8278.2000000000007</v>
      </c>
    </row>
    <row r="352" spans="1:3" s="1" customFormat="1" outlineLevel="2" x14ac:dyDescent="0.2">
      <c r="A352" s="6"/>
      <c r="B352" s="16" t="s">
        <v>73</v>
      </c>
      <c r="C352" s="11">
        <v>61484.03</v>
      </c>
    </row>
    <row r="353" spans="1:3" s="1" customFormat="1" outlineLevel="2" x14ac:dyDescent="0.2">
      <c r="A353" s="6"/>
      <c r="B353" s="16" t="s">
        <v>74</v>
      </c>
      <c r="C353" s="11">
        <v>14601.83</v>
      </c>
    </row>
    <row r="354" spans="1:3" s="1" customFormat="1" outlineLevel="2" x14ac:dyDescent="0.2">
      <c r="A354" s="6"/>
      <c r="B354" s="16" t="s">
        <v>73</v>
      </c>
      <c r="C354" s="11">
        <v>6473.09</v>
      </c>
    </row>
    <row r="355" spans="1:3" s="1" customFormat="1" outlineLevel="2" x14ac:dyDescent="0.2">
      <c r="A355" s="6"/>
      <c r="B355" s="16" t="s">
        <v>75</v>
      </c>
      <c r="C355" s="11">
        <v>5748.75</v>
      </c>
    </row>
    <row r="356" spans="1:3" s="1" customFormat="1" outlineLevel="2" x14ac:dyDescent="0.2">
      <c r="A356" s="6"/>
      <c r="B356" s="16" t="s">
        <v>74</v>
      </c>
      <c r="C356" s="11">
        <v>9381.9600000000009</v>
      </c>
    </row>
    <row r="357" spans="1:3" s="1" customFormat="1" outlineLevel="2" x14ac:dyDescent="0.2">
      <c r="A357" s="6"/>
      <c r="B357" s="16" t="s">
        <v>73</v>
      </c>
      <c r="C357" s="11">
        <v>26904.15</v>
      </c>
    </row>
    <row r="358" spans="1:3" s="1" customFormat="1" outlineLevel="2" x14ac:dyDescent="0.2">
      <c r="A358" s="6"/>
      <c r="B358" s="16" t="s">
        <v>73</v>
      </c>
      <c r="C358" s="11">
        <v>3011.77</v>
      </c>
    </row>
    <row r="359" spans="1:3" s="1" customFormat="1" outlineLevel="2" x14ac:dyDescent="0.2">
      <c r="A359" s="6"/>
      <c r="B359" s="16" t="s">
        <v>74</v>
      </c>
      <c r="C359" s="11">
        <v>2796.2000000000003</v>
      </c>
    </row>
    <row r="360" spans="1:3" s="1" customFormat="1" outlineLevel="2" x14ac:dyDescent="0.2">
      <c r="A360" s="6"/>
      <c r="B360" s="16" t="s">
        <v>73</v>
      </c>
      <c r="C360" s="11">
        <v>4828.96</v>
      </c>
    </row>
    <row r="361" spans="1:3" s="1" customFormat="1" ht="21" customHeight="1" outlineLevel="1" x14ac:dyDescent="0.2">
      <c r="A361" s="6"/>
      <c r="B361" s="10" t="s">
        <v>72</v>
      </c>
      <c r="C361" s="14">
        <f>SUBTOTAL(9,C350:C360)</f>
        <v>150137.25</v>
      </c>
    </row>
    <row r="362" spans="1:3" s="1" customFormat="1" outlineLevel="2" x14ac:dyDescent="0.2">
      <c r="A362" s="13" t="s">
        <v>71</v>
      </c>
      <c r="B362" s="12" t="s">
        <v>70</v>
      </c>
      <c r="C362" s="11">
        <v>56319.35</v>
      </c>
    </row>
    <row r="363" spans="1:3" s="1" customFormat="1" ht="21" customHeight="1" outlineLevel="1" x14ac:dyDescent="0.2">
      <c r="A363" s="13"/>
      <c r="B363" s="10" t="s">
        <v>69</v>
      </c>
      <c r="C363" s="14">
        <f>SUBTOTAL(9,C362:C362)</f>
        <v>56319.35</v>
      </c>
    </row>
    <row r="364" spans="1:3" s="1" customFormat="1" outlineLevel="2" x14ac:dyDescent="0.2">
      <c r="A364" s="13" t="s">
        <v>68</v>
      </c>
      <c r="B364" s="16" t="s">
        <v>67</v>
      </c>
      <c r="C364" s="11">
        <v>2185.67</v>
      </c>
    </row>
    <row r="365" spans="1:3" s="1" customFormat="1" outlineLevel="2" x14ac:dyDescent="0.2">
      <c r="A365" s="6"/>
      <c r="B365" s="16" t="s">
        <v>67</v>
      </c>
      <c r="C365" s="11">
        <v>5478.56</v>
      </c>
    </row>
    <row r="366" spans="1:3" s="1" customFormat="1" outlineLevel="2" x14ac:dyDescent="0.2">
      <c r="A366" s="6"/>
      <c r="B366" s="16" t="s">
        <v>67</v>
      </c>
      <c r="C366" s="11">
        <v>2069.2200000000003</v>
      </c>
    </row>
    <row r="367" spans="1:3" s="1" customFormat="1" outlineLevel="2" x14ac:dyDescent="0.2">
      <c r="A367" s="6"/>
      <c r="B367" s="16" t="s">
        <v>67</v>
      </c>
      <c r="C367" s="11">
        <v>6220.1500000000005</v>
      </c>
    </row>
    <row r="368" spans="1:3" s="1" customFormat="1" outlineLevel="2" x14ac:dyDescent="0.2">
      <c r="A368" s="6"/>
      <c r="B368" s="16" t="s">
        <v>67</v>
      </c>
      <c r="C368" s="11">
        <v>15425.06</v>
      </c>
    </row>
    <row r="369" spans="1:3" s="1" customFormat="1" outlineLevel="2" x14ac:dyDescent="0.2">
      <c r="A369" s="6"/>
      <c r="B369" s="16" t="s">
        <v>67</v>
      </c>
      <c r="C369" s="11">
        <v>2960.6</v>
      </c>
    </row>
    <row r="370" spans="1:3" s="1" customFormat="1" ht="21" customHeight="1" outlineLevel="1" x14ac:dyDescent="0.2">
      <c r="A370" s="6"/>
      <c r="B370" s="10" t="s">
        <v>66</v>
      </c>
      <c r="C370" s="14">
        <f>SUBTOTAL(9,C364:C369)</f>
        <v>34339.26</v>
      </c>
    </row>
    <row r="371" spans="1:3" s="1" customFormat="1" outlineLevel="2" x14ac:dyDescent="0.2">
      <c r="A371" s="13" t="s">
        <v>65</v>
      </c>
      <c r="B371" s="16" t="s">
        <v>64</v>
      </c>
      <c r="C371" s="11">
        <f>1542800.09+9339.22+67190.29</f>
        <v>1619329.6</v>
      </c>
    </row>
    <row r="372" spans="1:3" s="1" customFormat="1" outlineLevel="2" x14ac:dyDescent="0.2">
      <c r="A372" s="6"/>
      <c r="B372" s="12" t="s">
        <v>63</v>
      </c>
      <c r="C372" s="11">
        <v>92443.63</v>
      </c>
    </row>
    <row r="373" spans="1:3" s="1" customFormat="1" outlineLevel="2" x14ac:dyDescent="0.2">
      <c r="A373" s="6"/>
      <c r="B373" s="16" t="s">
        <v>62</v>
      </c>
      <c r="C373" s="11">
        <v>326715.84000000003</v>
      </c>
    </row>
    <row r="374" spans="1:3" s="17" customFormat="1" outlineLevel="2" x14ac:dyDescent="0.2">
      <c r="A374" s="19"/>
      <c r="B374" s="16" t="s">
        <v>61</v>
      </c>
      <c r="C374" s="18">
        <v>870644.74</v>
      </c>
    </row>
    <row r="375" spans="1:3" s="1" customFormat="1" outlineLevel="2" x14ac:dyDescent="0.2">
      <c r="A375" s="6"/>
      <c r="B375" s="12" t="s">
        <v>60</v>
      </c>
      <c r="C375" s="11">
        <v>8538.25</v>
      </c>
    </row>
    <row r="376" spans="1:3" s="1" customFormat="1" ht="21" customHeight="1" outlineLevel="1" x14ac:dyDescent="0.2">
      <c r="A376" s="6"/>
      <c r="B376" s="10" t="s">
        <v>59</v>
      </c>
      <c r="C376" s="14">
        <f>SUBTOTAL(9,C371:C375)</f>
        <v>2917672.06</v>
      </c>
    </row>
    <row r="377" spans="1:3" s="1" customFormat="1" outlineLevel="2" x14ac:dyDescent="0.2">
      <c r="A377" s="13" t="s">
        <v>58</v>
      </c>
      <c r="B377" s="12" t="s">
        <v>57</v>
      </c>
      <c r="C377" s="11">
        <v>28743.75</v>
      </c>
    </row>
    <row r="378" spans="1:3" s="1" customFormat="1" ht="21" customHeight="1" outlineLevel="1" x14ac:dyDescent="0.2">
      <c r="A378" s="13"/>
      <c r="B378" s="10" t="s">
        <v>56</v>
      </c>
      <c r="C378" s="14">
        <f>SUBTOTAL(9,C377:C377)</f>
        <v>28743.75</v>
      </c>
    </row>
    <row r="379" spans="1:3" s="1" customFormat="1" outlineLevel="2" x14ac:dyDescent="0.2">
      <c r="A379" s="13" t="s">
        <v>55</v>
      </c>
      <c r="B379" s="16" t="s">
        <v>54</v>
      </c>
      <c r="C379" s="11">
        <v>21186.25</v>
      </c>
    </row>
    <row r="380" spans="1:3" s="1" customFormat="1" outlineLevel="2" x14ac:dyDescent="0.2">
      <c r="A380" s="6"/>
      <c r="B380" s="16" t="s">
        <v>54</v>
      </c>
      <c r="C380" s="11">
        <v>4519.66</v>
      </c>
    </row>
    <row r="381" spans="1:3" s="1" customFormat="1" ht="21" customHeight="1" outlineLevel="1" x14ac:dyDescent="0.2">
      <c r="A381" s="6"/>
      <c r="B381" s="10" t="s">
        <v>53</v>
      </c>
      <c r="C381" s="14">
        <f>SUBTOTAL(9,C379:C380)</f>
        <v>25705.91</v>
      </c>
    </row>
    <row r="382" spans="1:3" s="1" customFormat="1" outlineLevel="2" x14ac:dyDescent="0.2">
      <c r="A382" s="15" t="s">
        <v>52</v>
      </c>
      <c r="B382" s="12" t="s">
        <v>51</v>
      </c>
      <c r="C382" s="11">
        <v>65383.810000000005</v>
      </c>
    </row>
    <row r="383" spans="1:3" s="1" customFormat="1" ht="21" customHeight="1" outlineLevel="1" x14ac:dyDescent="0.2">
      <c r="A383" s="15"/>
      <c r="B383" s="10" t="s">
        <v>50</v>
      </c>
      <c r="C383" s="14">
        <f>SUBTOTAL(9,C382:C382)</f>
        <v>65383.810000000005</v>
      </c>
    </row>
    <row r="384" spans="1:3" s="1" customFormat="1" outlineLevel="2" x14ac:dyDescent="0.2">
      <c r="A384" s="13" t="s">
        <v>49</v>
      </c>
      <c r="B384" s="12" t="s">
        <v>48</v>
      </c>
      <c r="C384" s="11">
        <v>2163.8000000000002</v>
      </c>
    </row>
    <row r="385" spans="1:3" s="1" customFormat="1" outlineLevel="2" x14ac:dyDescent="0.2">
      <c r="A385" s="6"/>
      <c r="B385" s="12" t="s">
        <v>48</v>
      </c>
      <c r="C385" s="11">
        <v>2055.9499999999998</v>
      </c>
    </row>
    <row r="386" spans="1:3" s="1" customFormat="1" outlineLevel="2" x14ac:dyDescent="0.2">
      <c r="A386" s="6"/>
      <c r="B386" s="12" t="s">
        <v>48</v>
      </c>
      <c r="C386" s="11">
        <v>4333.8</v>
      </c>
    </row>
    <row r="387" spans="1:3" s="1" customFormat="1" outlineLevel="2" x14ac:dyDescent="0.2">
      <c r="A387" s="6"/>
      <c r="B387" s="12" t="s">
        <v>48</v>
      </c>
      <c r="C387" s="11">
        <v>3479.44</v>
      </c>
    </row>
    <row r="388" spans="1:3" s="1" customFormat="1" outlineLevel="2" x14ac:dyDescent="0.2">
      <c r="A388" s="6"/>
      <c r="B388" s="12" t="s">
        <v>48</v>
      </c>
      <c r="C388" s="11">
        <v>2664.18</v>
      </c>
    </row>
    <row r="389" spans="1:3" s="1" customFormat="1" outlineLevel="2" x14ac:dyDescent="0.2">
      <c r="A389" s="6"/>
      <c r="B389" s="12" t="s">
        <v>48</v>
      </c>
      <c r="C389" s="11">
        <v>2271.59</v>
      </c>
    </row>
    <row r="390" spans="1:3" s="1" customFormat="1" outlineLevel="2" x14ac:dyDescent="0.2">
      <c r="A390" s="6"/>
      <c r="B390" s="12" t="s">
        <v>48</v>
      </c>
      <c r="C390" s="11">
        <v>8776.85</v>
      </c>
    </row>
    <row r="391" spans="1:3" s="1" customFormat="1" outlineLevel="2" x14ac:dyDescent="0.2">
      <c r="A391" s="6"/>
      <c r="B391" s="12" t="s">
        <v>48</v>
      </c>
      <c r="C391" s="11">
        <v>3018.26</v>
      </c>
    </row>
    <row r="392" spans="1:3" s="1" customFormat="1" outlineLevel="2" x14ac:dyDescent="0.2">
      <c r="A392" s="6"/>
      <c r="B392" s="12" t="s">
        <v>48</v>
      </c>
      <c r="C392" s="11">
        <v>3513.12</v>
      </c>
    </row>
    <row r="393" spans="1:3" s="1" customFormat="1" outlineLevel="2" x14ac:dyDescent="0.2">
      <c r="A393" s="6"/>
      <c r="B393" s="12" t="s">
        <v>48</v>
      </c>
      <c r="C393" s="11">
        <v>2099.65</v>
      </c>
    </row>
    <row r="394" spans="1:3" s="1" customFormat="1" ht="21" customHeight="1" outlineLevel="1" x14ac:dyDescent="0.2">
      <c r="A394" s="6"/>
      <c r="B394" s="10" t="s">
        <v>47</v>
      </c>
      <c r="C394" s="14">
        <f>SUBTOTAL(9,C384:C393)</f>
        <v>34376.639999999999</v>
      </c>
    </row>
    <row r="395" spans="1:3" s="1" customFormat="1" outlineLevel="2" x14ac:dyDescent="0.2">
      <c r="A395" s="13" t="s">
        <v>46</v>
      </c>
      <c r="B395" s="16" t="s">
        <v>45</v>
      </c>
      <c r="C395" s="11">
        <v>5155.4800000000005</v>
      </c>
    </row>
    <row r="396" spans="1:3" s="1" customFormat="1" outlineLevel="2" x14ac:dyDescent="0.2">
      <c r="A396" s="6"/>
      <c r="B396" s="16" t="s">
        <v>45</v>
      </c>
      <c r="C396" s="11">
        <v>5130.76</v>
      </c>
    </row>
    <row r="397" spans="1:3" s="1" customFormat="1" outlineLevel="2" x14ac:dyDescent="0.2">
      <c r="A397" s="6"/>
      <c r="B397" s="16" t="s">
        <v>45</v>
      </c>
      <c r="C397" s="11">
        <v>3334.28</v>
      </c>
    </row>
    <row r="398" spans="1:3" s="1" customFormat="1" outlineLevel="2" x14ac:dyDescent="0.2">
      <c r="A398" s="6"/>
      <c r="B398" s="16" t="s">
        <v>45</v>
      </c>
      <c r="C398" s="11">
        <v>158841.99</v>
      </c>
    </row>
    <row r="399" spans="1:3" s="1" customFormat="1" outlineLevel="2" x14ac:dyDescent="0.2">
      <c r="A399" s="6"/>
      <c r="B399" s="16" t="s">
        <v>45</v>
      </c>
      <c r="C399" s="11">
        <v>3449.25</v>
      </c>
    </row>
    <row r="400" spans="1:3" s="1" customFormat="1" outlineLevel="2" x14ac:dyDescent="0.2">
      <c r="A400" s="6"/>
      <c r="B400" s="16" t="s">
        <v>44</v>
      </c>
      <c r="C400" s="11">
        <v>97182.62</v>
      </c>
    </row>
    <row r="401" spans="1:3" s="1" customFormat="1" ht="21" customHeight="1" outlineLevel="1" x14ac:dyDescent="0.2">
      <c r="A401" s="6"/>
      <c r="B401" s="10" t="s">
        <v>43</v>
      </c>
      <c r="C401" s="14">
        <f>SUBTOTAL(9,C395:C400)</f>
        <v>273094.38</v>
      </c>
    </row>
    <row r="402" spans="1:3" s="1" customFormat="1" outlineLevel="2" x14ac:dyDescent="0.2">
      <c r="A402" s="13" t="s">
        <v>42</v>
      </c>
      <c r="B402" s="12" t="s">
        <v>41</v>
      </c>
      <c r="C402" s="11">
        <v>63581.18</v>
      </c>
    </row>
    <row r="403" spans="1:3" s="1" customFormat="1" ht="21" customHeight="1" outlineLevel="1" x14ac:dyDescent="0.2">
      <c r="A403" s="13"/>
      <c r="B403" s="10" t="s">
        <v>40</v>
      </c>
      <c r="C403" s="14">
        <f>SUBTOTAL(9,C402:C402)</f>
        <v>63581.18</v>
      </c>
    </row>
    <row r="404" spans="1:3" s="1" customFormat="1" outlineLevel="2" x14ac:dyDescent="0.2">
      <c r="A404" s="13" t="s">
        <v>39</v>
      </c>
      <c r="B404" s="12" t="s">
        <v>38</v>
      </c>
      <c r="C404" s="11">
        <v>518780.22000000003</v>
      </c>
    </row>
    <row r="405" spans="1:3" s="1" customFormat="1" ht="21" customHeight="1" outlineLevel="1" x14ac:dyDescent="0.2">
      <c r="A405" s="13"/>
      <c r="B405" s="10" t="s">
        <v>37</v>
      </c>
      <c r="C405" s="14">
        <f>SUBTOTAL(9,C404:C404)</f>
        <v>518780.22000000003</v>
      </c>
    </row>
    <row r="406" spans="1:3" s="1" customFormat="1" outlineLevel="2" x14ac:dyDescent="0.2">
      <c r="A406" s="13" t="s">
        <v>36</v>
      </c>
      <c r="B406" s="12" t="s">
        <v>35</v>
      </c>
      <c r="C406" s="11">
        <v>229950</v>
      </c>
    </row>
    <row r="407" spans="1:3" s="1" customFormat="1" ht="21" customHeight="1" outlineLevel="1" x14ac:dyDescent="0.2">
      <c r="A407" s="13"/>
      <c r="B407" s="10" t="s">
        <v>34</v>
      </c>
      <c r="C407" s="14">
        <f>SUBTOTAL(9,C406:C406)</f>
        <v>229950</v>
      </c>
    </row>
    <row r="408" spans="1:3" s="1" customFormat="1" outlineLevel="2" x14ac:dyDescent="0.2">
      <c r="A408" s="13" t="s">
        <v>33</v>
      </c>
      <c r="B408" s="12" t="s">
        <v>32</v>
      </c>
      <c r="C408" s="11">
        <v>150042.38</v>
      </c>
    </row>
    <row r="409" spans="1:3" s="1" customFormat="1" ht="21" customHeight="1" outlineLevel="1" x14ac:dyDescent="0.2">
      <c r="A409" s="13"/>
      <c r="B409" s="10" t="s">
        <v>31</v>
      </c>
      <c r="C409" s="14">
        <f>SUBTOTAL(9,C408:C408)</f>
        <v>150042.38</v>
      </c>
    </row>
    <row r="410" spans="1:3" s="1" customFormat="1" outlineLevel="2" x14ac:dyDescent="0.2">
      <c r="A410" s="13" t="s">
        <v>30</v>
      </c>
      <c r="B410" s="12" t="s">
        <v>29</v>
      </c>
      <c r="C410" s="11">
        <v>3967.79</v>
      </c>
    </row>
    <row r="411" spans="1:3" s="1" customFormat="1" outlineLevel="2" x14ac:dyDescent="0.2">
      <c r="A411" s="6"/>
      <c r="B411" s="12" t="s">
        <v>28</v>
      </c>
      <c r="C411" s="11">
        <v>5283.1</v>
      </c>
    </row>
    <row r="412" spans="1:3" s="1" customFormat="1" outlineLevel="2" x14ac:dyDescent="0.2">
      <c r="A412" s="6"/>
      <c r="B412" s="12" t="s">
        <v>27</v>
      </c>
      <c r="C412" s="11">
        <v>6697.29</v>
      </c>
    </row>
    <row r="413" spans="1:3" s="1" customFormat="1" outlineLevel="2" x14ac:dyDescent="0.2">
      <c r="A413" s="6"/>
      <c r="B413" s="12" t="s">
        <v>27</v>
      </c>
      <c r="C413" s="11">
        <v>4369</v>
      </c>
    </row>
    <row r="414" spans="1:3" s="1" customFormat="1" outlineLevel="2" x14ac:dyDescent="0.2">
      <c r="A414" s="6"/>
      <c r="B414" s="12" t="s">
        <v>26</v>
      </c>
      <c r="C414" s="11">
        <v>2032.76</v>
      </c>
    </row>
    <row r="415" spans="1:3" s="1" customFormat="1" outlineLevel="2" x14ac:dyDescent="0.2">
      <c r="A415" s="6"/>
      <c r="B415" s="12" t="s">
        <v>25</v>
      </c>
      <c r="C415" s="11">
        <v>2457.6</v>
      </c>
    </row>
    <row r="416" spans="1:3" s="1" customFormat="1" outlineLevel="2" x14ac:dyDescent="0.2">
      <c r="A416" s="6"/>
      <c r="B416" s="12" t="s">
        <v>25</v>
      </c>
      <c r="C416" s="11">
        <v>3880.41</v>
      </c>
    </row>
    <row r="417" spans="1:3" s="1" customFormat="1" ht="21" customHeight="1" outlineLevel="1" x14ac:dyDescent="0.2">
      <c r="A417" s="6"/>
      <c r="B417" s="10" t="s">
        <v>24</v>
      </c>
      <c r="C417" s="14">
        <f>SUBTOTAL(9,C410:C416)</f>
        <v>28687.949999999997</v>
      </c>
    </row>
    <row r="418" spans="1:3" s="1" customFormat="1" outlineLevel="2" x14ac:dyDescent="0.2">
      <c r="A418" s="13" t="s">
        <v>23</v>
      </c>
      <c r="B418" s="12" t="s">
        <v>22</v>
      </c>
      <c r="C418" s="11">
        <v>11840</v>
      </c>
    </row>
    <row r="419" spans="1:3" s="1" customFormat="1" outlineLevel="2" x14ac:dyDescent="0.2">
      <c r="A419" s="6"/>
      <c r="B419" s="12" t="s">
        <v>22</v>
      </c>
      <c r="C419" s="11">
        <v>5360.9400000000005</v>
      </c>
    </row>
    <row r="420" spans="1:3" s="1" customFormat="1" outlineLevel="2" x14ac:dyDescent="0.2">
      <c r="A420" s="6"/>
      <c r="B420" s="12" t="s">
        <v>22</v>
      </c>
      <c r="C420" s="11">
        <v>2133.23</v>
      </c>
    </row>
    <row r="421" spans="1:3" s="1" customFormat="1" outlineLevel="2" x14ac:dyDescent="0.2">
      <c r="A421" s="6"/>
      <c r="B421" s="12" t="s">
        <v>22</v>
      </c>
      <c r="C421" s="11">
        <v>3404.35</v>
      </c>
    </row>
    <row r="422" spans="1:3" s="1" customFormat="1" outlineLevel="2" x14ac:dyDescent="0.2">
      <c r="A422" s="6"/>
      <c r="B422" s="12" t="s">
        <v>22</v>
      </c>
      <c r="C422" s="11">
        <v>2640.17</v>
      </c>
    </row>
    <row r="423" spans="1:3" s="1" customFormat="1" outlineLevel="2" x14ac:dyDescent="0.2">
      <c r="A423" s="6"/>
      <c r="B423" s="12" t="s">
        <v>22</v>
      </c>
      <c r="C423" s="11">
        <v>2163.41</v>
      </c>
    </row>
    <row r="424" spans="1:3" s="1" customFormat="1" ht="21" customHeight="1" outlineLevel="1" x14ac:dyDescent="0.2">
      <c r="A424" s="6"/>
      <c r="B424" s="10" t="s">
        <v>21</v>
      </c>
      <c r="C424" s="14">
        <f>SUBTOTAL(9,C418:C423)</f>
        <v>27542.100000000002</v>
      </c>
    </row>
    <row r="425" spans="1:3" s="1" customFormat="1" outlineLevel="2" x14ac:dyDescent="0.2">
      <c r="A425" s="13" t="s">
        <v>20</v>
      </c>
      <c r="B425" s="16" t="s">
        <v>19</v>
      </c>
      <c r="C425" s="11">
        <v>57487.5</v>
      </c>
    </row>
    <row r="426" spans="1:3" s="1" customFormat="1" outlineLevel="2" x14ac:dyDescent="0.2">
      <c r="A426" s="6"/>
      <c r="B426" s="12" t="s">
        <v>18</v>
      </c>
      <c r="C426" s="11">
        <v>41697.980000000003</v>
      </c>
    </row>
    <row r="427" spans="1:3" s="1" customFormat="1" ht="21" customHeight="1" outlineLevel="1" x14ac:dyDescent="0.2">
      <c r="A427" s="6"/>
      <c r="B427" s="10" t="s">
        <v>17</v>
      </c>
      <c r="C427" s="14">
        <f>SUBTOTAL(9,C425:C426)</f>
        <v>99185.48000000001</v>
      </c>
    </row>
    <row r="428" spans="1:3" s="1" customFormat="1" outlineLevel="2" x14ac:dyDescent="0.2">
      <c r="A428" s="13" t="s">
        <v>16</v>
      </c>
      <c r="B428" s="13" t="s">
        <v>15</v>
      </c>
      <c r="C428" s="11">
        <v>305537.44</v>
      </c>
    </row>
    <row r="429" spans="1:3" s="1" customFormat="1" ht="21" customHeight="1" outlineLevel="1" x14ac:dyDescent="0.2">
      <c r="A429" s="13"/>
      <c r="B429" s="10" t="s">
        <v>14</v>
      </c>
      <c r="C429" s="14">
        <f>SUBTOTAL(9,C428:C428)</f>
        <v>305537.44</v>
      </c>
    </row>
    <row r="430" spans="1:3" s="1" customFormat="1" outlineLevel="2" x14ac:dyDescent="0.2">
      <c r="A430" s="13" t="s">
        <v>13</v>
      </c>
      <c r="B430" s="16" t="s">
        <v>12</v>
      </c>
      <c r="C430" s="11">
        <v>21946.23</v>
      </c>
    </row>
    <row r="431" spans="1:3" s="1" customFormat="1" outlineLevel="2" x14ac:dyDescent="0.2">
      <c r="A431" s="6"/>
      <c r="B431" s="16" t="s">
        <v>11</v>
      </c>
      <c r="C431" s="11">
        <v>2225.94</v>
      </c>
    </row>
    <row r="432" spans="1:3" s="1" customFormat="1" outlineLevel="2" x14ac:dyDescent="0.2">
      <c r="A432" s="6"/>
      <c r="B432" s="16" t="s">
        <v>10</v>
      </c>
      <c r="C432" s="11">
        <v>2611.52</v>
      </c>
    </row>
    <row r="433" spans="1:3" s="1" customFormat="1" outlineLevel="2" x14ac:dyDescent="0.2">
      <c r="A433" s="6"/>
      <c r="B433" s="16" t="s">
        <v>10</v>
      </c>
      <c r="C433" s="11">
        <v>4548.41</v>
      </c>
    </row>
    <row r="434" spans="1:3" s="1" customFormat="1" ht="21" customHeight="1" outlineLevel="1" x14ac:dyDescent="0.2">
      <c r="A434" s="6"/>
      <c r="B434" s="10" t="s">
        <v>9</v>
      </c>
      <c r="C434" s="14">
        <f>SUBTOTAL(9,C430:C433)</f>
        <v>31332.1</v>
      </c>
    </row>
    <row r="435" spans="1:3" s="1" customFormat="1" outlineLevel="2" x14ac:dyDescent="0.2">
      <c r="A435" s="15" t="s">
        <v>8</v>
      </c>
      <c r="B435" s="16" t="s">
        <v>7</v>
      </c>
      <c r="C435" s="11">
        <v>99777.44</v>
      </c>
    </row>
    <row r="436" spans="1:3" s="1" customFormat="1" ht="21" customHeight="1" outlineLevel="1" x14ac:dyDescent="0.2">
      <c r="A436" s="15"/>
      <c r="B436" s="10" t="s">
        <v>6</v>
      </c>
      <c r="C436" s="14">
        <f>SUBTOTAL(9,C435:C435)</f>
        <v>99777.44</v>
      </c>
    </row>
    <row r="437" spans="1:3" s="1" customFormat="1" outlineLevel="2" x14ac:dyDescent="0.2">
      <c r="A437" s="13" t="s">
        <v>5</v>
      </c>
      <c r="B437" s="12" t="s">
        <v>4</v>
      </c>
      <c r="C437" s="11">
        <v>2364.02</v>
      </c>
    </row>
    <row r="438" spans="1:3" s="1" customFormat="1" outlineLevel="2" x14ac:dyDescent="0.2">
      <c r="A438" s="6"/>
      <c r="B438" s="12" t="s">
        <v>4</v>
      </c>
      <c r="C438" s="11">
        <v>3476.84</v>
      </c>
    </row>
    <row r="439" spans="1:3" s="1" customFormat="1" outlineLevel="2" x14ac:dyDescent="0.2">
      <c r="A439" s="6"/>
      <c r="B439" s="12" t="s">
        <v>4</v>
      </c>
      <c r="C439" s="11">
        <v>3336.28</v>
      </c>
    </row>
    <row r="440" spans="1:3" s="1" customFormat="1" outlineLevel="2" x14ac:dyDescent="0.2">
      <c r="A440" s="6"/>
      <c r="B440" s="12" t="s">
        <v>3</v>
      </c>
      <c r="C440" s="11">
        <v>18255.5</v>
      </c>
    </row>
    <row r="441" spans="1:3" s="1" customFormat="1" ht="21" customHeight="1" outlineLevel="1" x14ac:dyDescent="0.2">
      <c r="A441" s="6"/>
      <c r="B441" s="10" t="s">
        <v>2</v>
      </c>
      <c r="C441" s="9">
        <f>SUBTOTAL(9,C437:C440)</f>
        <v>27432.639999999999</v>
      </c>
    </row>
    <row r="442" spans="1:3" s="1" customFormat="1" ht="18.75" customHeight="1" thickBot="1" x14ac:dyDescent="0.25">
      <c r="A442" s="8" t="s">
        <v>1</v>
      </c>
      <c r="B442" s="8"/>
      <c r="C442" s="7">
        <f>SUBTOTAL(9,C8:C440)</f>
        <v>26048472.915132448</v>
      </c>
    </row>
    <row r="443" spans="1:3" s="1" customFormat="1" ht="12.75" customHeight="1" thickTop="1" x14ac:dyDescent="0.2">
      <c r="A443" s="6"/>
      <c r="B443" s="5"/>
      <c r="C443" s="4" t="s">
        <v>0</v>
      </c>
    </row>
  </sheetData>
  <autoFilter ref="A6:C443" xr:uid="{A6B7BA21-24C7-45C4-92BA-3BC996C0752B}"/>
  <mergeCells count="4">
    <mergeCell ref="A2:C2"/>
    <mergeCell ref="A3:C3"/>
    <mergeCell ref="A4:C4"/>
    <mergeCell ref="A442:B442"/>
  </mergeCells>
  <printOptions horizontalCentered="1"/>
  <pageMargins left="0.59055118110236227" right="0.41" top="0.31" bottom="0.45" header="0" footer="0"/>
  <pageSetup paperSize="5" fitToWidth="0" fitToHeight="0" orientation="landscape" verticalDpi="200" r:id="rId1"/>
  <headerFooter alignWithMargins="0">
    <oddFooter>&amp;RPage &amp;P of &amp;N</oddFooter>
  </headerFooter>
  <rowBreaks count="6" manualBreakCount="6">
    <brk id="105" max="2" man="1"/>
    <brk id="166" max="2" man="1"/>
    <brk id="196" max="2" man="1"/>
    <brk id="226" max="2" man="1"/>
    <brk id="383" max="2" man="1"/>
    <brk id="41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EN</vt:lpstr>
      <vt:lpstr>'2022 EN'!Print_Area</vt:lpstr>
      <vt:lpstr>'2022 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Matei</dc:creator>
  <cp:lastModifiedBy>Monica Matei</cp:lastModifiedBy>
  <cp:lastPrinted>2023-03-21T19:21:31Z</cp:lastPrinted>
  <dcterms:created xsi:type="dcterms:W3CDTF">2023-03-21T19:20:14Z</dcterms:created>
  <dcterms:modified xsi:type="dcterms:W3CDTF">2023-03-21T19:27:17Z</dcterms:modified>
</cp:coreProperties>
</file>