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FINANCE\Council Committee\2018\June 11, 2018\Final Documents\"/>
    </mc:Choice>
  </mc:AlternateContent>
  <bookViews>
    <workbookView xWindow="0" yWindow="0" windowWidth="28800" windowHeight="12135"/>
  </bookViews>
  <sheets>
    <sheet name="Mayor Report (EN)" sheetId="2" r:id="rId1"/>
    <sheet name="Mayor Report (FR)" sheetId="3" r:id="rId2"/>
  </sheets>
  <calcPr calcId="152511"/>
</workbook>
</file>

<file path=xl/calcChain.xml><?xml version="1.0" encoding="utf-8"?>
<calcChain xmlns="http://schemas.openxmlformats.org/spreadsheetml/2006/main">
  <c r="F113" i="3" l="1"/>
  <c r="H110" i="3"/>
  <c r="H109" i="3"/>
  <c r="H106" i="3"/>
  <c r="H113" i="3" s="1"/>
  <c r="H93" i="3"/>
  <c r="F93" i="3"/>
  <c r="H83" i="3"/>
  <c r="F83" i="3"/>
  <c r="F85" i="3" s="1"/>
  <c r="H74" i="3"/>
  <c r="H76" i="3" s="1"/>
  <c r="H85" i="3" s="1"/>
  <c r="F74" i="3"/>
  <c r="F76" i="3" s="1"/>
  <c r="H68" i="3"/>
  <c r="F68" i="3"/>
  <c r="H53" i="3"/>
  <c r="F53" i="3"/>
  <c r="D48" i="3"/>
  <c r="H46" i="3"/>
  <c r="H48" i="3" s="1"/>
  <c r="H50" i="3" s="1"/>
  <c r="H55" i="3" s="1"/>
  <c r="F46" i="3"/>
  <c r="F48" i="3" s="1"/>
  <c r="F50" i="3" s="1"/>
  <c r="F55" i="3" s="1"/>
  <c r="H35" i="3"/>
  <c r="F35" i="3"/>
  <c r="H34" i="3"/>
  <c r="F34" i="3"/>
  <c r="D34" i="3"/>
  <c r="D35" i="3" s="1"/>
  <c r="D50" i="3" s="1"/>
  <c r="D55" i="3" s="1"/>
  <c r="H33" i="3"/>
  <c r="F33" i="3"/>
  <c r="H109" i="2" l="1"/>
  <c r="H110" i="2"/>
  <c r="H106" i="2" l="1"/>
  <c r="F113" i="2" l="1"/>
  <c r="H113" i="2"/>
  <c r="F33" i="2" l="1"/>
  <c r="H33" i="2"/>
  <c r="D34" i="2"/>
  <c r="D35" i="2" s="1"/>
  <c r="F34" i="2"/>
  <c r="H34" i="2"/>
  <c r="F46" i="2"/>
  <c r="F48" i="2" s="1"/>
  <c r="H46" i="2"/>
  <c r="H48" i="2" s="1"/>
  <c r="D48" i="2"/>
  <c r="F53" i="2"/>
  <c r="H53" i="2"/>
  <c r="F35" i="2" l="1"/>
  <c r="F50" i="2" s="1"/>
  <c r="F55" i="2" s="1"/>
  <c r="H35" i="2"/>
  <c r="H50" i="2" s="1"/>
  <c r="H55" i="2" s="1"/>
  <c r="D50" i="2"/>
  <c r="D55" i="2" s="1"/>
  <c r="H93" i="2"/>
  <c r="F93" i="2"/>
  <c r="H83" i="2"/>
  <c r="F83" i="2"/>
  <c r="H74" i="2"/>
  <c r="F74" i="2"/>
  <c r="H68" i="2"/>
  <c r="F68" i="2"/>
  <c r="F76" i="2" l="1"/>
  <c r="F85" i="2" s="1"/>
  <c r="H76" i="2"/>
  <c r="H85" i="2" s="1"/>
</calcChain>
</file>

<file path=xl/sharedStrings.xml><?xml version="1.0" encoding="utf-8"?>
<sst xmlns="http://schemas.openxmlformats.org/spreadsheetml/2006/main" count="182" uniqueCount="145">
  <si>
    <r>
      <rPr>
        <sz val="10"/>
        <color rgb="FF161616"/>
        <rFont val="Arial"/>
        <family val="2"/>
      </rPr>
      <t>Taxes</t>
    </r>
  </si>
  <si>
    <r>
      <rPr>
        <sz val="10"/>
        <color rgb="FF161616"/>
        <rFont val="Arial"/>
        <family val="2"/>
      </rPr>
      <t>Payments in lieu of taxes</t>
    </r>
  </si>
  <si>
    <r>
      <rPr>
        <sz val="10"/>
        <color rgb="FF161616"/>
        <rFont val="Arial"/>
        <family val="2"/>
      </rPr>
      <t>General administration</t>
    </r>
  </si>
  <si>
    <r>
      <rPr>
        <sz val="10"/>
        <color rgb="FF161616"/>
        <rFont val="Arial"/>
        <family val="2"/>
      </rPr>
      <t>Public security</t>
    </r>
  </si>
  <si>
    <r>
      <rPr>
        <sz val="10"/>
        <color rgb="FF161616"/>
        <rFont val="Arial"/>
        <family val="2"/>
      </rPr>
      <t>Transportation</t>
    </r>
  </si>
  <si>
    <r>
      <rPr>
        <sz val="10"/>
        <color rgb="FF161616"/>
        <rFont val="Arial"/>
        <family val="2"/>
      </rPr>
      <t>Environmental hygiene</t>
    </r>
  </si>
  <si>
    <r>
      <rPr>
        <sz val="10"/>
        <color rgb="FF161616"/>
        <rFont val="Arial"/>
        <family val="2"/>
      </rPr>
      <t>Health and welfare</t>
    </r>
  </si>
  <si>
    <r>
      <rPr>
        <sz val="10"/>
        <color rgb="FF161616"/>
        <rFont val="Arial"/>
        <family val="2"/>
      </rPr>
      <t>Urban planning and development</t>
    </r>
  </si>
  <si>
    <r>
      <rPr>
        <sz val="10"/>
        <color rgb="FF161616"/>
        <rFont val="Arial"/>
        <family val="2"/>
      </rPr>
      <t>Recreat</t>
    </r>
    <r>
      <rPr>
        <sz val="10"/>
        <color rgb="FF2F2F2F"/>
        <rFont val="Arial"/>
        <family val="2"/>
      </rPr>
      <t>i</t>
    </r>
    <r>
      <rPr>
        <sz val="10"/>
        <color rgb="FF161616"/>
        <rFont val="Arial"/>
        <family val="2"/>
      </rPr>
      <t>on and culture</t>
    </r>
  </si>
  <si>
    <r>
      <rPr>
        <sz val="10"/>
        <color rgb="FF161616"/>
        <rFont val="Arial"/>
        <family val="2"/>
      </rPr>
      <t>Financing expenses</t>
    </r>
  </si>
  <si>
    <r>
      <rPr>
        <sz val="10"/>
        <color rgb="FF161616"/>
        <rFont val="Arial"/>
        <family val="2"/>
      </rPr>
      <t>Cash</t>
    </r>
  </si>
  <si>
    <r>
      <rPr>
        <sz val="10"/>
        <color rgb="FF161616"/>
        <rFont val="Arial"/>
        <family val="2"/>
      </rPr>
      <t>Accounts receivable</t>
    </r>
  </si>
  <si>
    <r>
      <rPr>
        <sz val="10"/>
        <color rgb="FF161616"/>
        <rFont val="Arial"/>
        <family val="2"/>
      </rPr>
      <t>Investments</t>
    </r>
  </si>
  <si>
    <r>
      <rPr>
        <sz val="10"/>
        <color rgb="FF161616"/>
        <rFont val="Arial"/>
        <family val="2"/>
      </rPr>
      <t>Accounts payable and accrued liabilities</t>
    </r>
  </si>
  <si>
    <r>
      <rPr>
        <sz val="10"/>
        <color rgb="FF161616"/>
        <rFont val="Arial"/>
        <family val="2"/>
      </rPr>
      <t>Deferred revenues</t>
    </r>
  </si>
  <si>
    <r>
      <rPr>
        <sz val="10"/>
        <color rgb="FF161616"/>
        <rFont val="Arial"/>
        <family val="2"/>
      </rPr>
      <t>Assets held for sale</t>
    </r>
  </si>
  <si>
    <r>
      <rPr>
        <sz val="10"/>
        <color rgb="FF161616"/>
        <rFont val="Arial"/>
        <family val="2"/>
      </rPr>
      <t>Inventories</t>
    </r>
  </si>
  <si>
    <r>
      <rPr>
        <sz val="10"/>
        <color rgb="FF161616"/>
        <rFont val="Arial"/>
        <family val="2"/>
      </rPr>
      <t>Amount to be taxed or funded in the future</t>
    </r>
  </si>
  <si>
    <r>
      <rPr>
        <sz val="10"/>
        <color rgb="FF161616"/>
        <rFont val="Arial"/>
        <family val="2"/>
      </rPr>
      <t>Net investment in capital assets</t>
    </r>
  </si>
  <si>
    <r>
      <rPr>
        <b/>
        <sz val="10"/>
        <color rgb="FF161616"/>
        <rFont val="Arial"/>
        <family val="2"/>
      </rPr>
      <t>REVENUES</t>
    </r>
  </si>
  <si>
    <t>Budget</t>
  </si>
  <si>
    <t>Actual</t>
  </si>
  <si>
    <t>$</t>
  </si>
  <si>
    <r>
      <rPr>
        <sz val="10"/>
        <color rgb="FF161616"/>
        <rFont val="Arial"/>
        <family val="2"/>
      </rPr>
      <t>as at December 31, 2017</t>
    </r>
  </si>
  <si>
    <r>
      <rPr>
        <sz val="10"/>
        <color rgb="FF1C1C1C"/>
        <rFont val="Arial"/>
        <family val="2"/>
      </rPr>
      <t>Repayment of long-term debt</t>
    </r>
  </si>
  <si>
    <r>
      <rPr>
        <b/>
        <sz val="10"/>
        <color rgb="FF161616"/>
        <rFont val="Arial"/>
        <family val="2"/>
      </rPr>
      <t>FINANCIAL ASSETS</t>
    </r>
  </si>
  <si>
    <r>
      <rPr>
        <b/>
        <sz val="10"/>
        <color rgb="FF161616"/>
        <rFont val="Arial"/>
        <family val="2"/>
      </rPr>
      <t>LIABILITIES</t>
    </r>
  </si>
  <si>
    <t>Long-term debt</t>
  </si>
  <si>
    <r>
      <rPr>
        <b/>
        <sz val="10"/>
        <color rgb="FF161616"/>
        <rFont val="Arial"/>
        <family val="2"/>
      </rPr>
      <t>NET DEBT</t>
    </r>
  </si>
  <si>
    <r>
      <rPr>
        <b/>
        <sz val="10"/>
        <color rgb="FF161616"/>
        <rFont val="Arial"/>
        <family val="2"/>
      </rPr>
      <t>NON-FINANCIAL ASSETS</t>
    </r>
  </si>
  <si>
    <r>
      <rPr>
        <b/>
        <sz val="10"/>
        <color rgb="FF161616"/>
        <rFont val="Arial"/>
        <family val="2"/>
      </rPr>
      <t>STATEMENT OF FINANCIAL POSITION</t>
    </r>
  </si>
  <si>
    <r>
      <rPr>
        <b/>
        <sz val="10"/>
        <color rgb="FF161616"/>
        <rFont val="Arial"/>
        <family val="2"/>
      </rPr>
      <t>STATEMENT OF OPERATIONS</t>
    </r>
  </si>
  <si>
    <t>Employee future benefits</t>
  </si>
  <si>
    <t xml:space="preserve">Capital assets </t>
  </si>
  <si>
    <t>Surplus (deficit) from capital asset activities</t>
  </si>
  <si>
    <t>Other non-financial assets</t>
  </si>
  <si>
    <t>Other Revenues</t>
  </si>
  <si>
    <t>Appropriations to/(from) the operating budget</t>
  </si>
  <si>
    <t>Net Revenues</t>
  </si>
  <si>
    <t>Adjustments: Depreciation</t>
  </si>
  <si>
    <t>Report Highlights</t>
  </si>
  <si>
    <t>►</t>
  </si>
  <si>
    <t>Unrestricted operating surplus (incl. pension plan surplus)</t>
  </si>
  <si>
    <t>Conclusion</t>
  </si>
  <si>
    <t>Mitchell Brownstein</t>
  </si>
  <si>
    <t>Mayor</t>
  </si>
  <si>
    <t>Please find below the Statement of Operations and the Statement of Financial Position for the year ended December 31, 2017</t>
  </si>
  <si>
    <t>Government grants</t>
  </si>
  <si>
    <t>Government grants (operating budget only)</t>
  </si>
  <si>
    <t>Aqueduct and sewer infrastructure</t>
  </si>
  <si>
    <t>Parks and playground equipment</t>
  </si>
  <si>
    <t>Municipal buildings</t>
  </si>
  <si>
    <t>Vehicles</t>
  </si>
  <si>
    <t>Furniture and office equipment</t>
  </si>
  <si>
    <t xml:space="preserve">CAPITAL INVESTMENTS </t>
  </si>
  <si>
    <t>Machinery and heavy equipment</t>
  </si>
  <si>
    <t>Repairs to underpasses (Westminster and Cavendish)</t>
  </si>
  <si>
    <t>Mayor's Report on the Financial Statements for the Year Ended December 31, 2017</t>
  </si>
  <si>
    <t>The City’s long term debt remained stable at $52 million even though $4.8 million of new debt was issued in 2017 to pay for various capital projects.</t>
  </si>
  <si>
    <t>On an annual basis, City Council and City Administration focus on creating a fair, efficient and responsible budget, and in monitoring revenues and expenses throughout the year. I am very happy with the financial position of the City and assure you that we will continue to do everything possible to maintain the excellent level of services and high quality standards that residents have come to expect and that have made our city an incredible place to call home.</t>
  </si>
  <si>
    <t>The City received an unqualified audit opinion from RCGT regarding the official MAMOT financial statements that were deposited by the City Treasurer to the Council on May 14, 2018. The auditor’s report indicates that, in all material respects, the financial results present an accurate portrait of City's financial position as at December 31, 2017, including the results of its activities, the change in its net financial assets and of its net debt and the cash flows for the fiscal year ended on that date, in conformity with Canadian public sector accounting standards.</t>
  </si>
  <si>
    <t>DETAILS OF THE ACCUMULATED SURPLUS</t>
  </si>
  <si>
    <t>The major variances that contributed to the $2.3 million surplus are the following: i) increase in transfer duties revenues ($944,000); ii)  increase in government grants ($640,000); iii) Agglomeration apportionment reimbursement ($800,000); iv) decrease in pension plan contributions ($447,000); and v) increase in snow removal costs ($360,000).</t>
  </si>
  <si>
    <t>Faits saillants du rapport</t>
  </si>
  <si>
    <t>The City posted an operating surplus of $2.3 million for the fiscal year ended December 31, 2017, compared to the $1.3 million forecasted surplus presented on October 2,  2017.</t>
  </si>
  <si>
    <t>The City spent $7.4 million in capital investment projects. $3,1 million was financed by government grants and $631,000 was transferred from the operating budget and reserves to offset the capital investment expenses.</t>
  </si>
  <si>
    <t>La dette à long terme de la Ville est demeurée stable à 52 millions de dollars, même si une nouvelle dette de 4,8 millions de dollars a été émise en 2017 pour financer divers projets d'immobilisations.</t>
  </si>
  <si>
    <t>Exercice terminé le 31 décembre 2017</t>
  </si>
  <si>
    <t>Réalisations</t>
  </si>
  <si>
    <t>REVENUS</t>
  </si>
  <si>
    <t>Compensation tenant lieu de taxes</t>
  </si>
  <si>
    <t>Transferts - subventions (fonctionnement)</t>
  </si>
  <si>
    <t>EXPENSES</t>
  </si>
  <si>
    <t>REVENUES</t>
  </si>
  <si>
    <t>CHARGES</t>
  </si>
  <si>
    <t>Administration générale</t>
  </si>
  <si>
    <t>Sécurité publique</t>
  </si>
  <si>
    <t>Transport</t>
  </si>
  <si>
    <t>Hygiène du milieu</t>
  </si>
  <si>
    <t>Santé et bien-être</t>
  </si>
  <si>
    <t>Aménagement, urbanisme et développement</t>
  </si>
  <si>
    <t>Loisirs et culture</t>
  </si>
  <si>
    <t>Frais de financement</t>
  </si>
  <si>
    <t>Remboursement de la dette à long terme</t>
  </si>
  <si>
    <t>Affectations au / (du) budget de fonctionnement</t>
  </si>
  <si>
    <t>Ajustments: Amortissement</t>
  </si>
  <si>
    <t xml:space="preserve">                    Produit de cession / (Gain)/perte sur cession</t>
  </si>
  <si>
    <t xml:space="preserve">                    Proceeds of disposition /(Gain)/Loss on disposal</t>
  </si>
  <si>
    <r>
      <t>EXC</t>
    </r>
    <r>
      <rPr>
        <b/>
        <sz val="10"/>
        <color rgb="FF161616"/>
        <rFont val="Calibri"/>
        <family val="2"/>
      </rPr>
      <t>É</t>
    </r>
    <r>
      <rPr>
        <b/>
        <sz val="10"/>
        <color rgb="FF161616"/>
        <rFont val="Arial"/>
        <family val="2"/>
      </rPr>
      <t>DENT (DÉFICIT) DE FONCTIONNEMENT POUR L'ANNÉE</t>
    </r>
  </si>
  <si>
    <r>
      <t xml:space="preserve">OPERATING </t>
    </r>
    <r>
      <rPr>
        <b/>
        <sz val="10"/>
        <color rgb="FF161616"/>
        <rFont val="Arial"/>
        <family val="2"/>
      </rPr>
      <t>SURPLUS (DEFICIT) FOR THE YEAR</t>
    </r>
  </si>
  <si>
    <t>ÉTAT DE LA SITUATION FINANCIÈRE</t>
  </si>
  <si>
    <t>ACTIFS FINANCIERS</t>
  </si>
  <si>
    <t>Trésorerie et équivalents de trésorerie</t>
  </si>
  <si>
    <t>Débiteurs</t>
  </si>
  <si>
    <t>Placements de portefeuille</t>
  </si>
  <si>
    <t>Actif au titre des avantages sociaux futurs</t>
  </si>
  <si>
    <t>PASSIF</t>
  </si>
  <si>
    <t>Créditeurs et charges à payer</t>
  </si>
  <si>
    <t>Revenus reportés</t>
  </si>
  <si>
    <t>Dette à long terme</t>
  </si>
  <si>
    <t>DETTE NETTE</t>
  </si>
  <si>
    <t>ACTIFS NON FINANCIERS</t>
  </si>
  <si>
    <t>Immobilisations</t>
  </si>
  <si>
    <t>Autres actifs non financiers</t>
  </si>
  <si>
    <t>Propiétés destinées à la revente</t>
  </si>
  <si>
    <t>Stocks de fournitures</t>
  </si>
  <si>
    <t>ACCUMULATED SURPLUS (DEFICIT)</t>
  </si>
  <si>
    <t xml:space="preserve">EXCÉDENT (DÉFICIT) ACCUMULÉ </t>
  </si>
  <si>
    <t>DÉTAILS DE L'EXCÉDENT ACCUMULÉ</t>
  </si>
  <si>
    <t>Excédent de fonctionnement non affecté (y compris l'excédent du régime de retraite)</t>
  </si>
  <si>
    <t>Réserves financières et fonds réservés</t>
  </si>
  <si>
    <t>Financial Reserves and reserved funds</t>
  </si>
  <si>
    <t>INVESTISSEMENT</t>
  </si>
  <si>
    <t>Tranferts - subventions</t>
  </si>
  <si>
    <t>DÉPENSES</t>
  </si>
  <si>
    <t>Bâtiments municipaux</t>
  </si>
  <si>
    <t>Véhicules</t>
  </si>
  <si>
    <t>Réparations aux viaducs (Westminster et Cavendish)</t>
  </si>
  <si>
    <t>Conduites d'eau potable et d'égout</t>
  </si>
  <si>
    <t>Parcs et terrains de jeux</t>
  </si>
  <si>
    <t>Ameublement et équipement de bureau</t>
  </si>
  <si>
    <t>Machinerie, outillage et équipement divers</t>
  </si>
  <si>
    <t>Maire</t>
  </si>
  <si>
    <t>Ville de Côte Saint-Luc, le 11 juin 2018</t>
  </si>
  <si>
    <t>City of Côte Saint-Luc, June 11, 2018</t>
  </si>
  <si>
    <t>ÉTAT DES RÉSULTATS</t>
  </si>
  <si>
    <t>Les principaux écarts qui ont contribué à l'excédent de 2,3 millions de dollars sont les suivants: i) augmentation des revenus de droits de mutation (944 000 $); ii) augmentation des subventions gouvernementales (640 000 $); iii) Remboursement de la quote-part de l'agglomération (800 000 $); iv) diminution des cotisations au régime de retraite (447 000 $); et v) augmentation des coûts de déneigement (360 000 $).</t>
  </si>
  <si>
    <t>Investissement net dans les immobilisations et autres actifs</t>
  </si>
  <si>
    <t>Chaque année, le conseil municipal et l'administration municipale se concentrent sur la création d'un budget équitable, efficace et responsable et sur la surveillance des revenus et des dépenses tout au long de l'année. Je suis très heureux de la situation financière de la ville et je vous assure que nous continuerons à faire tout notre possible pour maintenir l'excellent niveau de services et les normes de qualité élevées auxquels les résidents s'attendent et qui ont fait de notre ville un endroit incroyable où il fait si bon vivre.</t>
  </si>
  <si>
    <t>Revenus nets</t>
  </si>
  <si>
    <r>
      <rPr>
        <sz val="10"/>
        <color rgb="FF161616"/>
        <rFont val="Arial"/>
        <family val="2"/>
      </rPr>
      <t>Year ended December 31</t>
    </r>
    <r>
      <rPr>
        <sz val="10"/>
        <color rgb="FF2F2F2F"/>
        <rFont val="Arial"/>
        <family val="2"/>
      </rPr>
      <t xml:space="preserve">, </t>
    </r>
    <r>
      <rPr>
        <sz val="10"/>
        <color rgb="FF161616"/>
        <rFont val="Arial"/>
        <family val="2"/>
      </rPr>
      <t>2017</t>
    </r>
  </si>
  <si>
    <t>Year ended December 31, 2017</t>
  </si>
  <si>
    <t>Au 31 décembre 2017</t>
  </si>
  <si>
    <r>
      <t xml:space="preserve">In conformity with section 105.2.2 of the </t>
    </r>
    <r>
      <rPr>
        <i/>
        <sz val="10"/>
        <color rgb="FF000000"/>
        <rFont val="Arial"/>
        <family val="2"/>
      </rPr>
      <t>Cities and Towns Act</t>
    </r>
    <r>
      <rPr>
        <sz val="10"/>
        <color rgb="FF000000"/>
        <rFont val="Arial"/>
        <family val="2"/>
      </rPr>
      <t xml:space="preserve">, I am pleased to present a report of the highlights of the financial statements for the year ended December 31, 2017. The financial results in this report are a summary of the official financial statements of the City of Cote Saint Luc (“City”) audited by Raymond Chabot Grant Thornton s.e.n.c.r.l. (RCGT). Although this report highlights important information, I invite you to view the complete Ministry of Municipal Affairs (MAMOT) financial statements that are available on the City’s website (French only). </t>
    </r>
  </si>
  <si>
    <t>La Ville a affiché un excédent de fonctionnement de 2,3 millions de dollars pour l'exercice terminé le 31 décembre 2017, comparativement à l'excédent prévu de 1,3 million de dollars présenté le 2 octobre 2017.</t>
  </si>
  <si>
    <t>La Ville a dépensé 7,4 millions de dollars en projets d'immobilisations. 3,1 millions de dollars ont été financés par des subventions gouvernementales et 631 000 $ ont été transférés du budget de fonctionnement et des réserves pour financer les dépenses en immobilisations.</t>
  </si>
  <si>
    <t>Dépenses constatées à taxer ou à pourvoir</t>
  </si>
  <si>
    <t>Conformément à l'article 105.2.2 de la Loi sur les cités et villes, j'ai le plaisir de présenter un rapport des faits saillants des états financiers pour l'exercice terminé le 31 décembre 2017. Les résultats financiers présentés dans ce rapport sont un résumé du rapport financier officiel de la Ville de Côte Saint-Luc («Ville») audité par Raymond Chabot Grant Thornton sencrl (RCGT). Bien que ce rapport souligne des renseignements importants, je vous invite à consulter le rapport financier complet du ministère des Affaires municipales (MAMOT) qui est disponible sur le site web de la Ville.</t>
  </si>
  <si>
    <t>Revenues increased by $1.2 million, or 1.7 per cent compared to the 2016  year. Expenses decreased by $148,000, or 0.002 per cent, and financing costs (interest and and capital repayments) decreased by $569,000, or 0.8 per cent compared to 2016.</t>
  </si>
  <si>
    <t>Les revenus ont augmenté de 1,2 million de dollars (1,7%) par rapport à l'année 2016. Les charges ont diminué de 148 000 $ (0,002%) et les frais de financement (intérêts et remboursements en capital) ont diminué de 569 000 $ (0,8%) par rapport à 2016.</t>
  </si>
  <si>
    <t>Veuillez trouver ci-dessous l'état des résultats et l'état de la situation financière pour l'exercice terminé le 31 décembre 2017</t>
  </si>
  <si>
    <t>Rapport du maire sur le rapport financier pour l'exercice terminé le 31 décembre 2017</t>
  </si>
  <si>
    <t>La Ville a reçu une opinion sans réserve de RCGT concernant le rapport financier officiel de MAMOT qui a été déposé par le trésorier au conseil le 14 mai 2018. Le rapport de l'auditeur indique que les états financiers, dans tous leurs aspects significatifs,  présentent une image fidèle de la situation financière de la Ville au 31 décembre 2017 ainsi que des résultats de ses activités, de la variation de sa dette nette et de ses flux de trésorerie pour l'exercice terminé à cette date, conformément aux Normes comptables canadiennes pour le secteur public .</t>
  </si>
  <si>
    <t>Autres revenus</t>
  </si>
  <si>
    <t>Financement des investissements en cours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</si>
</sst>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Red]\(#,##0\)"/>
    <numFmt numFmtId="165" formatCode="#,##0;[Red]#,##0"/>
    <numFmt numFmtId="166" formatCode="###\ ###\ ##0\ ;\(###\ ###\ ##0\)"/>
    <numFmt numFmtId="167" formatCode="#,##0\ ;\(#,##0\)"/>
  </numFmts>
  <fonts count="15" x14ac:knownFonts="1">
    <font>
      <sz val="10"/>
      <color rgb="FF000000"/>
      <name val="Times New Roman"/>
      <charset val="204"/>
    </font>
    <font>
      <sz val="10"/>
      <name val="Arial"/>
      <family val="2"/>
    </font>
    <font>
      <sz val="10"/>
      <color rgb="FF1C1C1C"/>
      <name val="Arial"/>
      <family val="2"/>
    </font>
    <font>
      <b/>
      <sz val="10"/>
      <name val="Arial"/>
      <family val="2"/>
    </font>
    <font>
      <sz val="10"/>
      <color rgb="FF161616"/>
      <name val="Arial"/>
      <family val="2"/>
    </font>
    <font>
      <sz val="10"/>
      <color rgb="FF2F2F2F"/>
      <name val="Arial"/>
      <family val="2"/>
    </font>
    <font>
      <b/>
      <sz val="10"/>
      <color rgb="FF161616"/>
      <name val="Arial"/>
      <family val="2"/>
    </font>
    <font>
      <sz val="10"/>
      <color rgb="FF000000"/>
      <name val="Arial"/>
      <family val="2"/>
    </font>
    <font>
      <b/>
      <sz val="10"/>
      <color rgb="FF000000"/>
      <name val="Arial"/>
      <family val="2"/>
    </font>
    <font>
      <b/>
      <sz val="12"/>
      <color rgb="FF161616"/>
      <name val="Arial"/>
      <family val="2"/>
    </font>
    <font>
      <sz val="12"/>
      <color rgb="FF000000"/>
      <name val="Arial"/>
      <family val="2"/>
    </font>
    <font>
      <i/>
      <sz val="10"/>
      <color rgb="FF000000"/>
      <name val="Arial"/>
      <family val="2"/>
    </font>
    <font>
      <b/>
      <sz val="14"/>
      <color rgb="FF000000"/>
      <name val="Arial"/>
      <family val="2"/>
    </font>
    <font>
      <b/>
      <sz val="13"/>
      <color rgb="FF000000"/>
      <name val="Arial"/>
      <family val="2"/>
    </font>
    <font>
      <b/>
      <sz val="10"/>
      <color rgb="FF161616"/>
      <name val="Calibri"/>
      <family val="2"/>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s>
  <cellStyleXfs count="1">
    <xf numFmtId="0" fontId="0" fillId="0" borderId="0"/>
  </cellStyleXfs>
  <cellXfs count="95">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Border="1" applyAlignment="1">
      <alignment vertical="top" wrapText="1"/>
    </xf>
    <xf numFmtId="0" fontId="7" fillId="0" borderId="0" xfId="0" applyFont="1" applyFill="1" applyBorder="1" applyAlignment="1">
      <alignment horizontal="left" vertical="top"/>
    </xf>
    <xf numFmtId="0" fontId="7" fillId="0" borderId="0" xfId="0" applyFont="1" applyFill="1" applyBorder="1" applyAlignment="1">
      <alignment horizontal="center" vertical="center"/>
    </xf>
    <xf numFmtId="0" fontId="7" fillId="0" borderId="0" xfId="0" applyFont="1" applyFill="1" applyBorder="1" applyAlignment="1">
      <alignment vertical="top"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top"/>
    </xf>
    <xf numFmtId="0" fontId="1" fillId="0" borderId="0" xfId="0" applyFont="1" applyFill="1" applyBorder="1" applyAlignment="1">
      <alignment vertical="top"/>
    </xf>
    <xf numFmtId="0" fontId="1" fillId="0" borderId="0" xfId="0" applyFont="1" applyFill="1" applyBorder="1" applyAlignment="1">
      <alignment vertical="center"/>
    </xf>
    <xf numFmtId="0" fontId="7" fillId="0" borderId="0" xfId="0" applyFont="1" applyFill="1" applyBorder="1" applyAlignment="1">
      <alignment vertical="top"/>
    </xf>
    <xf numFmtId="0" fontId="3" fillId="0" borderId="0" xfId="0" applyFont="1" applyFill="1" applyBorder="1" applyAlignment="1">
      <alignment horizontal="left" vertical="top"/>
    </xf>
    <xf numFmtId="0" fontId="3" fillId="0" borderId="0" xfId="0" applyFont="1" applyFill="1" applyBorder="1" applyAlignment="1">
      <alignment vertical="top"/>
    </xf>
    <xf numFmtId="0" fontId="3" fillId="0" borderId="0" xfId="0" applyFont="1" applyFill="1" applyBorder="1" applyAlignment="1">
      <alignment vertical="center"/>
    </xf>
    <xf numFmtId="0" fontId="4" fillId="0" borderId="0" xfId="0" applyFont="1" applyFill="1" applyBorder="1" applyAlignment="1">
      <alignment vertical="top"/>
    </xf>
    <xf numFmtId="0" fontId="8" fillId="0" borderId="0" xfId="0" applyFont="1" applyFill="1" applyBorder="1" applyAlignment="1">
      <alignment vertical="top"/>
    </xf>
    <xf numFmtId="0" fontId="9" fillId="0" borderId="0" xfId="0" applyFont="1" applyFill="1" applyBorder="1" applyAlignment="1">
      <alignment horizontal="left" vertical="top"/>
    </xf>
    <xf numFmtId="0" fontId="7" fillId="0" borderId="0" xfId="0" applyFont="1" applyFill="1" applyBorder="1" applyAlignment="1">
      <alignment horizontal="left"/>
    </xf>
    <xf numFmtId="0" fontId="1" fillId="0" borderId="0" xfId="0" applyFont="1" applyFill="1" applyBorder="1" applyAlignment="1">
      <alignment wrapText="1"/>
    </xf>
    <xf numFmtId="0" fontId="1" fillId="0" borderId="0" xfId="0" applyFont="1" applyFill="1" applyBorder="1" applyAlignment="1"/>
    <xf numFmtId="0" fontId="4" fillId="0" borderId="0" xfId="0" applyFont="1" applyFill="1" applyBorder="1" applyAlignment="1">
      <alignment vertical="top" wrapText="1"/>
    </xf>
    <xf numFmtId="164" fontId="1" fillId="0" borderId="0" xfId="0" applyNumberFormat="1" applyFont="1" applyFill="1" applyBorder="1" applyAlignment="1">
      <alignment vertical="top" wrapText="1"/>
    </xf>
    <xf numFmtId="164" fontId="1" fillId="0" borderId="0" xfId="0" applyNumberFormat="1" applyFont="1" applyFill="1" applyBorder="1" applyAlignment="1">
      <alignment vertical="center"/>
    </xf>
    <xf numFmtId="164" fontId="8" fillId="0" borderId="0" xfId="0" applyNumberFormat="1" applyFont="1" applyFill="1" applyBorder="1" applyAlignment="1">
      <alignment vertical="top"/>
    </xf>
    <xf numFmtId="164" fontId="7" fillId="0" borderId="0" xfId="0" applyNumberFormat="1" applyFont="1" applyFill="1" applyBorder="1" applyAlignment="1">
      <alignment horizontal="left" vertical="top"/>
    </xf>
    <xf numFmtId="164" fontId="7" fillId="0" borderId="0"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0" xfId="0" applyNumberFormat="1" applyFont="1" applyFill="1" applyBorder="1" applyAlignment="1">
      <alignment vertical="center"/>
    </xf>
    <xf numFmtId="0" fontId="7" fillId="0" borderId="3" xfId="0" applyFont="1" applyFill="1" applyBorder="1" applyAlignment="1">
      <alignment horizontal="left" vertical="top"/>
    </xf>
    <xf numFmtId="0" fontId="1" fillId="0" borderId="3" xfId="0" applyFont="1" applyFill="1" applyBorder="1" applyAlignment="1">
      <alignment horizontal="left" vertical="top"/>
    </xf>
    <xf numFmtId="164" fontId="7" fillId="0" borderId="3" xfId="0" applyNumberFormat="1" applyFont="1" applyFill="1" applyBorder="1" applyAlignment="1">
      <alignment horizontal="left" vertical="top"/>
    </xf>
    <xf numFmtId="0" fontId="7" fillId="0" borderId="1"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1"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0" xfId="0" quotePrefix="1" applyFont="1" applyFill="1" applyBorder="1" applyAlignment="1">
      <alignment horizontal="center" vertical="top" wrapText="1"/>
    </xf>
    <xf numFmtId="0" fontId="3" fillId="0" borderId="0" xfId="0" applyFont="1" applyFill="1" applyBorder="1" applyAlignment="1">
      <alignment horizontal="left"/>
    </xf>
    <xf numFmtId="0" fontId="1" fillId="0" borderId="3" xfId="0" applyFont="1" applyFill="1" applyBorder="1" applyAlignment="1">
      <alignment horizontal="left"/>
    </xf>
    <xf numFmtId="0" fontId="7" fillId="0" borderId="3" xfId="0" applyFont="1" applyFill="1" applyBorder="1" applyAlignment="1">
      <alignment horizontal="left"/>
    </xf>
    <xf numFmtId="0" fontId="8" fillId="0" borderId="0" xfId="0" applyFont="1" applyFill="1" applyBorder="1" applyAlignment="1">
      <alignment horizontal="left" vertical="top"/>
    </xf>
    <xf numFmtId="0" fontId="10" fillId="0" borderId="0" xfId="0" applyFont="1" applyFill="1" applyBorder="1" applyAlignment="1">
      <alignment horizontal="left" vertical="top"/>
    </xf>
    <xf numFmtId="164" fontId="1" fillId="0" borderId="0" xfId="0" applyNumberFormat="1" applyFont="1" applyFill="1" applyBorder="1" applyAlignment="1">
      <alignment horizontal="right" wrapText="1"/>
    </xf>
    <xf numFmtId="164" fontId="3" fillId="0" borderId="0" xfId="0" applyNumberFormat="1" applyFont="1" applyFill="1" applyBorder="1" applyAlignment="1">
      <alignment horizontal="right" wrapText="1"/>
    </xf>
    <xf numFmtId="164" fontId="1" fillId="0" borderId="0" xfId="0" applyNumberFormat="1" applyFont="1" applyFill="1" applyBorder="1" applyAlignment="1">
      <alignment horizontal="right"/>
    </xf>
    <xf numFmtId="164" fontId="1" fillId="0" borderId="1" xfId="0" applyNumberFormat="1" applyFont="1" applyFill="1" applyBorder="1" applyAlignment="1">
      <alignment horizontal="right" wrapText="1"/>
    </xf>
    <xf numFmtId="164" fontId="8"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164" fontId="7" fillId="0" borderId="1" xfId="0" applyNumberFormat="1" applyFont="1" applyFill="1" applyBorder="1" applyAlignment="1">
      <alignment horizontal="right"/>
    </xf>
    <xf numFmtId="164" fontId="8" fillId="0" borderId="2" xfId="0" applyNumberFormat="1" applyFont="1" applyFill="1" applyBorder="1" applyAlignment="1">
      <alignment horizontal="right"/>
    </xf>
    <xf numFmtId="164" fontId="3" fillId="0" borderId="0" xfId="0" applyNumberFormat="1" applyFont="1" applyFill="1" applyBorder="1" applyAlignment="1">
      <alignment horizontal="right"/>
    </xf>
    <xf numFmtId="164" fontId="8" fillId="0" borderId="3" xfId="0" applyNumberFormat="1" applyFont="1" applyFill="1" applyBorder="1" applyAlignment="1">
      <alignment horizontal="right"/>
    </xf>
    <xf numFmtId="164" fontId="3" fillId="0" borderId="4" xfId="0" applyNumberFormat="1" applyFont="1" applyFill="1" applyBorder="1" applyAlignment="1">
      <alignment horizontal="right"/>
    </xf>
    <xf numFmtId="164" fontId="3" fillId="0" borderId="5" xfId="0" applyNumberFormat="1" applyFont="1" applyFill="1" applyBorder="1" applyAlignment="1">
      <alignment horizontal="right"/>
    </xf>
    <xf numFmtId="164" fontId="3" fillId="0" borderId="3" xfId="0" applyNumberFormat="1" applyFont="1" applyFill="1" applyBorder="1" applyAlignment="1">
      <alignment horizontal="right" wrapText="1"/>
    </xf>
    <xf numFmtId="165" fontId="3" fillId="0" borderId="4" xfId="0" applyNumberFormat="1" applyFont="1" applyFill="1" applyBorder="1" applyAlignment="1">
      <alignment horizontal="right"/>
    </xf>
    <xf numFmtId="165" fontId="8" fillId="0" borderId="5" xfId="0" applyNumberFormat="1" applyFont="1" applyFill="1" applyBorder="1" applyAlignment="1">
      <alignment horizontal="right"/>
    </xf>
    <xf numFmtId="165" fontId="8" fillId="0" borderId="0" xfId="0"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3" xfId="0" applyNumberFormat="1" applyFont="1" applyFill="1" applyBorder="1" applyAlignment="1">
      <alignment horizontal="right"/>
    </xf>
    <xf numFmtId="0" fontId="7" fillId="0" borderId="1" xfId="0" applyFont="1" applyFill="1" applyBorder="1" applyAlignment="1">
      <alignment horizontal="center" vertical="center"/>
    </xf>
    <xf numFmtId="0" fontId="7" fillId="0" borderId="0" xfId="0" applyFont="1" applyFill="1" applyBorder="1" applyAlignment="1">
      <alignment horizontal="left" vertical="top" wrapText="1"/>
    </xf>
    <xf numFmtId="0" fontId="6" fillId="0" borderId="0" xfId="0" applyFont="1" applyFill="1" applyBorder="1" applyAlignment="1">
      <alignment horizontal="left"/>
    </xf>
    <xf numFmtId="0" fontId="8"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2"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3" fillId="0" borderId="0" xfId="0" applyFont="1" applyFill="1" applyBorder="1" applyAlignment="1">
      <alignment horizontal="center" vertical="center"/>
    </xf>
    <xf numFmtId="0" fontId="4" fillId="0" borderId="3" xfId="0" applyFont="1" applyFill="1" applyBorder="1" applyAlignment="1">
      <alignment horizontal="left"/>
    </xf>
    <xf numFmtId="0" fontId="7" fillId="0" borderId="1" xfId="0" applyFont="1" applyFill="1" applyBorder="1" applyAlignment="1">
      <alignment horizontal="center" vertical="center"/>
    </xf>
    <xf numFmtId="0" fontId="6" fillId="0" borderId="0" xfId="0" applyFont="1" applyFill="1" applyBorder="1" applyAlignment="1">
      <alignment horizontal="left" vertical="top" wrapText="1"/>
    </xf>
    <xf numFmtId="0" fontId="6" fillId="0" borderId="0" xfId="0" applyFont="1" applyFill="1" applyBorder="1" applyAlignment="1">
      <alignment vertical="center"/>
    </xf>
    <xf numFmtId="0" fontId="2" fillId="0" borderId="0" xfId="0" applyFont="1" applyFill="1" applyBorder="1" applyAlignment="1">
      <alignment vertical="top"/>
    </xf>
    <xf numFmtId="0" fontId="6" fillId="0" borderId="0" xfId="0" applyFont="1" applyFill="1" applyBorder="1" applyAlignment="1">
      <alignment horizontal="left" vertical="top"/>
    </xf>
    <xf numFmtId="0" fontId="6" fillId="0" borderId="0" xfId="0" applyFont="1" applyFill="1" applyBorder="1" applyAlignment="1">
      <alignment vertical="top"/>
    </xf>
    <xf numFmtId="166" fontId="1" fillId="0" borderId="0" xfId="0" applyNumberFormat="1" applyFont="1" applyFill="1" applyBorder="1" applyAlignment="1">
      <alignment horizontal="right" wrapText="1"/>
    </xf>
    <xf numFmtId="166" fontId="3" fillId="0" borderId="3" xfId="0" applyNumberFormat="1" applyFont="1" applyFill="1" applyBorder="1" applyAlignment="1">
      <alignment horizontal="right"/>
    </xf>
    <xf numFmtId="166" fontId="8" fillId="0" borderId="0" xfId="0" applyNumberFormat="1" applyFont="1" applyFill="1" applyBorder="1" applyAlignment="1">
      <alignment horizontal="right"/>
    </xf>
    <xf numFmtId="166" fontId="7" fillId="0" borderId="0" xfId="0" applyNumberFormat="1" applyFont="1" applyFill="1" applyBorder="1" applyAlignment="1">
      <alignment horizontal="right"/>
    </xf>
    <xf numFmtId="166" fontId="1" fillId="0" borderId="0" xfId="0" applyNumberFormat="1" applyFont="1" applyFill="1" applyBorder="1" applyAlignment="1">
      <alignment horizontal="right"/>
    </xf>
    <xf numFmtId="166" fontId="7" fillId="0" borderId="1" xfId="0" applyNumberFormat="1" applyFont="1" applyFill="1" applyBorder="1" applyAlignment="1">
      <alignment horizontal="right"/>
    </xf>
    <xf numFmtId="166" fontId="8" fillId="0" borderId="2" xfId="0" applyNumberFormat="1" applyFont="1" applyFill="1" applyBorder="1" applyAlignment="1">
      <alignment horizontal="right"/>
    </xf>
    <xf numFmtId="166" fontId="3" fillId="0" borderId="0" xfId="0" applyNumberFormat="1" applyFont="1" applyFill="1" applyBorder="1" applyAlignment="1">
      <alignment horizontal="right"/>
    </xf>
    <xf numFmtId="166" fontId="8" fillId="0" borderId="3" xfId="0" applyNumberFormat="1" applyFont="1" applyFill="1" applyBorder="1" applyAlignment="1">
      <alignment horizontal="right"/>
    </xf>
    <xf numFmtId="166" fontId="3" fillId="0" borderId="4" xfId="0" applyNumberFormat="1" applyFont="1" applyFill="1" applyBorder="1" applyAlignment="1">
      <alignment horizontal="right"/>
    </xf>
    <xf numFmtId="166" fontId="3" fillId="0" borderId="5" xfId="0" applyNumberFormat="1" applyFont="1" applyFill="1" applyBorder="1" applyAlignment="1">
      <alignment horizontal="right"/>
    </xf>
    <xf numFmtId="166" fontId="3" fillId="0" borderId="0" xfId="0" applyNumberFormat="1" applyFont="1" applyFill="1" applyBorder="1" applyAlignment="1">
      <alignment horizontal="right" wrapText="1"/>
    </xf>
    <xf numFmtId="166" fontId="8" fillId="0" borderId="5" xfId="0" applyNumberFormat="1" applyFont="1" applyFill="1" applyBorder="1" applyAlignment="1">
      <alignment horizontal="right"/>
    </xf>
    <xf numFmtId="167" fontId="1" fillId="0" borderId="0" xfId="0" applyNumberFormat="1" applyFont="1" applyFill="1" applyBorder="1" applyAlignment="1">
      <alignment horizontal="right" wrapText="1"/>
    </xf>
    <xf numFmtId="167" fontId="3" fillId="0" borderId="0" xfId="0" applyNumberFormat="1" applyFont="1" applyFill="1" applyBorder="1" applyAlignment="1">
      <alignment horizontal="right" wrapText="1"/>
    </xf>
    <xf numFmtId="167" fontId="7" fillId="0" borderId="0" xfId="0" applyNumberFormat="1" applyFont="1" applyFill="1" applyBorder="1" applyAlignment="1">
      <alignment horizontal="right"/>
    </xf>
    <xf numFmtId="167" fontId="7" fillId="0" borderId="1" xfId="0" applyNumberFormat="1" applyFont="1" applyFill="1" applyBorder="1" applyAlignment="1">
      <alignment horizontal="right"/>
    </xf>
    <xf numFmtId="0" fontId="4" fillId="0" borderId="3" xfId="0" applyFont="1" applyFill="1" applyBorder="1" applyAlignment="1">
      <alignment horizontal="left" vertical="top"/>
    </xf>
    <xf numFmtId="166" fontId="1" fillId="0" borderId="1" xfId="0" applyNumberFormat="1" applyFont="1" applyFill="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1085851</xdr:colOff>
      <xdr:row>2</xdr:row>
      <xdr:rowOff>276225</xdr:rowOff>
    </xdr:to>
    <xdr:pic>
      <xdr:nvPicPr>
        <xdr:cNvPr id="2" name="Picture 1" descr="emailsig"/>
        <xdr:cNvPicPr/>
      </xdr:nvPicPr>
      <xdr:blipFill>
        <a:blip xmlns:r="http://schemas.openxmlformats.org/officeDocument/2006/relationships" r:embed="rId1"/>
        <a:srcRect/>
        <a:stretch>
          <a:fillRect/>
        </a:stretch>
      </xdr:blipFill>
      <xdr:spPr bwMode="auto">
        <a:xfrm>
          <a:off x="47625" y="47625"/>
          <a:ext cx="1247776"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1085851</xdr:colOff>
      <xdr:row>2</xdr:row>
      <xdr:rowOff>276225</xdr:rowOff>
    </xdr:to>
    <xdr:pic>
      <xdr:nvPicPr>
        <xdr:cNvPr id="2" name="Picture 1" descr="emailsig"/>
        <xdr:cNvPicPr/>
      </xdr:nvPicPr>
      <xdr:blipFill>
        <a:blip xmlns:r="http://schemas.openxmlformats.org/officeDocument/2006/relationships" r:embed="rId1"/>
        <a:srcRect/>
        <a:stretch>
          <a:fillRect/>
        </a:stretch>
      </xdr:blipFill>
      <xdr:spPr bwMode="auto">
        <a:xfrm>
          <a:off x="47625" y="47625"/>
          <a:ext cx="1247776" cy="552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23"/>
  <sheetViews>
    <sheetView tabSelected="1" workbookViewId="0">
      <selection activeCell="B20" sqref="B20:I20"/>
    </sheetView>
  </sheetViews>
  <sheetFormatPr defaultRowHeight="12.75" x14ac:dyDescent="0.2"/>
  <cols>
    <col min="1" max="1" width="3.6640625" style="3" customWidth="1"/>
    <col min="2" max="2" width="64.6640625" style="3" customWidth="1"/>
    <col min="3" max="3" width="1.83203125" style="3" customWidth="1"/>
    <col min="4" max="4" width="16.83203125" style="3" customWidth="1"/>
    <col min="5" max="5" width="1.83203125" style="3" customWidth="1"/>
    <col min="6" max="6" width="16.83203125" style="3" customWidth="1"/>
    <col min="7" max="7" width="3.83203125" style="3" customWidth="1"/>
    <col min="8" max="8" width="16.83203125" style="3" customWidth="1"/>
    <col min="9" max="9" width="2" style="3" customWidth="1"/>
    <col min="10" max="10" width="12.5" style="3" customWidth="1"/>
    <col min="11" max="16384" width="9.33203125" style="3"/>
  </cols>
  <sheetData>
    <row r="3" spans="1:9" ht="31.5" customHeight="1" x14ac:dyDescent="0.2"/>
    <row r="4" spans="1:9" ht="25.5" customHeight="1" x14ac:dyDescent="0.2">
      <c r="A4" s="64" t="s">
        <v>57</v>
      </c>
      <c r="B4" s="64"/>
      <c r="C4" s="64"/>
      <c r="D4" s="64"/>
      <c r="E4" s="64"/>
      <c r="F4" s="64"/>
      <c r="G4" s="64"/>
      <c r="H4" s="64"/>
      <c r="I4" s="64"/>
    </row>
    <row r="5" spans="1:9" x14ac:dyDescent="0.2">
      <c r="A5" s="5"/>
      <c r="B5" s="5"/>
      <c r="C5" s="5"/>
      <c r="D5" s="5"/>
      <c r="E5" s="5"/>
      <c r="F5" s="5"/>
      <c r="G5" s="5"/>
      <c r="H5" s="5"/>
    </row>
    <row r="6" spans="1:9" ht="68.25" customHeight="1" x14ac:dyDescent="0.2">
      <c r="A6" s="63" t="s">
        <v>133</v>
      </c>
      <c r="B6" s="63"/>
      <c r="C6" s="63"/>
      <c r="D6" s="63"/>
      <c r="E6" s="63"/>
      <c r="F6" s="63"/>
      <c r="G6" s="63"/>
      <c r="H6" s="63"/>
      <c r="I6" s="63"/>
    </row>
    <row r="7" spans="1:9" ht="6.95" customHeight="1" x14ac:dyDescent="0.2">
      <c r="A7" s="5"/>
      <c r="B7" s="5"/>
      <c r="C7" s="5"/>
      <c r="D7" s="5"/>
      <c r="E7" s="5"/>
      <c r="F7" s="5"/>
      <c r="G7" s="5"/>
      <c r="H7" s="5"/>
    </row>
    <row r="8" spans="1:9" x14ac:dyDescent="0.2">
      <c r="A8" s="62" t="s">
        <v>40</v>
      </c>
      <c r="B8" s="62"/>
      <c r="C8" s="5"/>
      <c r="D8" s="5"/>
      <c r="E8" s="5"/>
      <c r="F8" s="5"/>
      <c r="G8" s="5"/>
      <c r="H8" s="5"/>
    </row>
    <row r="9" spans="1:9" ht="6.95" customHeight="1" x14ac:dyDescent="0.2">
      <c r="A9" s="5"/>
      <c r="B9" s="5"/>
      <c r="C9" s="5"/>
      <c r="D9" s="5"/>
      <c r="E9" s="5"/>
      <c r="F9" s="5"/>
      <c r="G9" s="5"/>
      <c r="H9" s="5"/>
    </row>
    <row r="10" spans="1:9" ht="27.95" customHeight="1" x14ac:dyDescent="0.2">
      <c r="A10" s="35" t="s">
        <v>41</v>
      </c>
      <c r="B10" s="63" t="s">
        <v>138</v>
      </c>
      <c r="C10" s="63"/>
      <c r="D10" s="63"/>
      <c r="E10" s="63"/>
      <c r="F10" s="63"/>
      <c r="G10" s="63"/>
      <c r="H10" s="63"/>
      <c r="I10" s="63"/>
    </row>
    <row r="11" spans="1:9" ht="6.75" customHeight="1" x14ac:dyDescent="0.2">
      <c r="A11" s="5"/>
      <c r="B11" s="5"/>
      <c r="C11" s="5"/>
      <c r="D11" s="5"/>
      <c r="E11" s="5"/>
      <c r="F11" s="5"/>
      <c r="G11" s="5"/>
      <c r="H11" s="5"/>
    </row>
    <row r="12" spans="1:9" ht="27.95" customHeight="1" x14ac:dyDescent="0.2">
      <c r="A12" s="35" t="s">
        <v>41</v>
      </c>
      <c r="B12" s="63" t="s">
        <v>64</v>
      </c>
      <c r="C12" s="63"/>
      <c r="D12" s="63"/>
      <c r="E12" s="63"/>
      <c r="F12" s="63"/>
      <c r="G12" s="63"/>
      <c r="H12" s="63"/>
      <c r="I12" s="63"/>
    </row>
    <row r="13" spans="1:9" ht="6.95" customHeight="1" x14ac:dyDescent="0.2">
      <c r="A13" s="5"/>
      <c r="B13" s="5"/>
      <c r="C13" s="5"/>
      <c r="D13" s="5"/>
      <c r="E13" s="5"/>
      <c r="F13" s="5"/>
      <c r="G13" s="5"/>
      <c r="H13" s="5"/>
    </row>
    <row r="14" spans="1:9" ht="39.950000000000003" customHeight="1" x14ac:dyDescent="0.2">
      <c r="A14" s="35" t="s">
        <v>41</v>
      </c>
      <c r="B14" s="63" t="s">
        <v>62</v>
      </c>
      <c r="C14" s="63"/>
      <c r="D14" s="63"/>
      <c r="E14" s="63"/>
      <c r="F14" s="63"/>
      <c r="G14" s="63"/>
      <c r="H14" s="63"/>
      <c r="I14" s="63"/>
    </row>
    <row r="15" spans="1:9" ht="6.95" customHeight="1" x14ac:dyDescent="0.2">
      <c r="A15" s="5"/>
      <c r="B15" s="5"/>
      <c r="C15" s="5"/>
      <c r="D15" s="5"/>
      <c r="E15" s="5"/>
      <c r="F15" s="5"/>
      <c r="G15" s="5"/>
      <c r="H15" s="5"/>
    </row>
    <row r="16" spans="1:9" ht="27.95" customHeight="1" x14ac:dyDescent="0.2">
      <c r="A16" s="35" t="s">
        <v>41</v>
      </c>
      <c r="B16" s="63" t="s">
        <v>65</v>
      </c>
      <c r="C16" s="63"/>
      <c r="D16" s="63"/>
      <c r="E16" s="63"/>
      <c r="F16" s="63"/>
      <c r="G16" s="63"/>
      <c r="H16" s="63"/>
      <c r="I16" s="63"/>
    </row>
    <row r="17" spans="1:9" ht="6.95" customHeight="1" x14ac:dyDescent="0.2">
      <c r="A17" s="35"/>
      <c r="B17" s="32"/>
      <c r="C17" s="32"/>
      <c r="D17" s="32"/>
      <c r="E17" s="32"/>
      <c r="F17" s="32"/>
      <c r="G17" s="32"/>
      <c r="H17" s="32"/>
    </row>
    <row r="18" spans="1:9" ht="27.95" customHeight="1" x14ac:dyDescent="0.2">
      <c r="A18" s="35" t="s">
        <v>41</v>
      </c>
      <c r="B18" s="63" t="s">
        <v>58</v>
      </c>
      <c r="C18" s="63"/>
      <c r="D18" s="63"/>
      <c r="E18" s="63"/>
      <c r="F18" s="63"/>
      <c r="G18" s="63"/>
      <c r="H18" s="63"/>
      <c r="I18" s="63"/>
    </row>
    <row r="19" spans="1:9" ht="6.95" customHeight="1" x14ac:dyDescent="0.2">
      <c r="A19" s="5"/>
      <c r="B19" s="5"/>
      <c r="C19" s="5"/>
      <c r="D19" s="5"/>
      <c r="E19" s="5"/>
      <c r="F19" s="5"/>
      <c r="G19" s="5"/>
      <c r="H19" s="5"/>
    </row>
    <row r="20" spans="1:9" ht="66" customHeight="1" x14ac:dyDescent="0.2">
      <c r="A20" s="35" t="s">
        <v>41</v>
      </c>
      <c r="B20" s="63" t="s">
        <v>60</v>
      </c>
      <c r="C20" s="63"/>
      <c r="D20" s="63"/>
      <c r="E20" s="63"/>
      <c r="F20" s="63"/>
      <c r="G20" s="63"/>
      <c r="H20" s="63"/>
      <c r="I20" s="63"/>
    </row>
    <row r="21" spans="1:9" ht="8.1" customHeight="1" x14ac:dyDescent="0.2">
      <c r="A21" s="5"/>
      <c r="B21" s="63"/>
      <c r="C21" s="63"/>
      <c r="D21" s="63"/>
      <c r="E21" s="63"/>
      <c r="F21" s="63"/>
      <c r="G21" s="63"/>
      <c r="H21" s="63"/>
    </row>
    <row r="22" spans="1:9" x14ac:dyDescent="0.2">
      <c r="A22" s="63" t="s">
        <v>46</v>
      </c>
      <c r="B22" s="63"/>
      <c r="C22" s="63"/>
      <c r="D22" s="63"/>
      <c r="E22" s="63"/>
      <c r="F22" s="63"/>
      <c r="G22" s="63"/>
      <c r="H22" s="63"/>
    </row>
    <row r="23" spans="1:9" ht="8.1" customHeight="1" x14ac:dyDescent="0.2">
      <c r="A23" s="5"/>
      <c r="B23" s="34"/>
      <c r="C23" s="34"/>
      <c r="D23" s="34"/>
      <c r="E23" s="34"/>
      <c r="F23" s="34"/>
      <c r="G23" s="34"/>
      <c r="H23" s="34"/>
    </row>
    <row r="24" spans="1:9" s="17" customFormat="1" ht="15" customHeight="1" x14ac:dyDescent="0.2">
      <c r="A24" s="36" t="s">
        <v>31</v>
      </c>
    </row>
    <row r="25" spans="1:9" s="17" customFormat="1" ht="15" customHeight="1" thickBot="1" x14ac:dyDescent="0.25">
      <c r="A25" s="37" t="s">
        <v>130</v>
      </c>
      <c r="B25" s="38"/>
      <c r="C25" s="38"/>
      <c r="D25" s="38"/>
      <c r="E25" s="38"/>
      <c r="F25" s="38"/>
      <c r="G25" s="38"/>
      <c r="H25" s="38"/>
      <c r="I25" s="38"/>
    </row>
    <row r="26" spans="1:9" ht="8.1" customHeight="1" x14ac:dyDescent="0.2">
      <c r="A26" s="1"/>
    </row>
    <row r="27" spans="1:9" ht="12.75" customHeight="1" x14ac:dyDescent="0.2">
      <c r="A27" s="1"/>
      <c r="D27" s="70">
        <v>2017</v>
      </c>
      <c r="E27" s="70"/>
      <c r="F27" s="70"/>
      <c r="G27" s="4"/>
      <c r="H27" s="31">
        <v>2016</v>
      </c>
    </row>
    <row r="28" spans="1:9" ht="12.75" customHeight="1" x14ac:dyDescent="0.2">
      <c r="A28" s="5"/>
      <c r="B28" s="5"/>
      <c r="C28" s="5"/>
      <c r="D28" s="6" t="s">
        <v>20</v>
      </c>
      <c r="E28" s="6"/>
      <c r="F28" s="6" t="s">
        <v>21</v>
      </c>
      <c r="G28" s="6"/>
      <c r="H28" s="6" t="s">
        <v>21</v>
      </c>
    </row>
    <row r="29" spans="1:9" ht="12.75" customHeight="1" x14ac:dyDescent="0.2">
      <c r="A29" s="5"/>
      <c r="B29" s="5"/>
      <c r="C29" s="5"/>
      <c r="D29" s="6" t="s">
        <v>22</v>
      </c>
      <c r="E29" s="6"/>
      <c r="F29" s="6" t="s">
        <v>22</v>
      </c>
      <c r="G29" s="6"/>
      <c r="H29" s="6" t="s">
        <v>22</v>
      </c>
    </row>
    <row r="30" spans="1:9" ht="12.75" customHeight="1" x14ac:dyDescent="0.2">
      <c r="A30" s="66" t="s">
        <v>19</v>
      </c>
      <c r="B30" s="66"/>
      <c r="C30" s="2"/>
      <c r="D30" s="21"/>
      <c r="E30" s="21"/>
      <c r="F30" s="21"/>
      <c r="G30" s="21"/>
      <c r="H30" s="21"/>
    </row>
    <row r="31" spans="1:9" ht="12.75" customHeight="1" x14ac:dyDescent="0.2">
      <c r="B31" s="2" t="s">
        <v>0</v>
      </c>
      <c r="C31" s="2"/>
      <c r="D31" s="41">
        <v>59963422</v>
      </c>
      <c r="E31" s="41"/>
      <c r="F31" s="41">
        <v>59865825</v>
      </c>
      <c r="G31" s="41"/>
      <c r="H31" s="41">
        <v>58545350</v>
      </c>
    </row>
    <row r="32" spans="1:9" ht="12.75" customHeight="1" x14ac:dyDescent="0.2">
      <c r="B32" s="2" t="s">
        <v>1</v>
      </c>
      <c r="C32" s="2"/>
      <c r="D32" s="41">
        <v>1313760</v>
      </c>
      <c r="E32" s="41"/>
      <c r="F32" s="41">
        <v>1505085</v>
      </c>
      <c r="G32" s="41"/>
      <c r="H32" s="41">
        <v>1428317</v>
      </c>
    </row>
    <row r="33" spans="1:8" ht="12.75" customHeight="1" x14ac:dyDescent="0.2">
      <c r="B33" s="20" t="s">
        <v>48</v>
      </c>
      <c r="C33" s="2"/>
      <c r="D33" s="41">
        <v>334000</v>
      </c>
      <c r="E33" s="41"/>
      <c r="F33" s="41">
        <f>4069566-3092015</f>
        <v>977551</v>
      </c>
      <c r="G33" s="41"/>
      <c r="H33" s="41">
        <f>3177652-2085189</f>
        <v>1092463</v>
      </c>
    </row>
    <row r="34" spans="1:8" ht="12.75" customHeight="1" x14ac:dyDescent="0.2">
      <c r="B34" s="20" t="s">
        <v>36</v>
      </c>
      <c r="C34" s="2"/>
      <c r="D34" s="41">
        <f>2547045+2621643+455000+627500+466580</f>
        <v>6717768</v>
      </c>
      <c r="E34" s="41"/>
      <c r="F34" s="41">
        <f>2687948+3629523+491918+570578+158997</f>
        <v>7538964</v>
      </c>
      <c r="G34" s="41"/>
      <c r="H34" s="41">
        <f>2415651+3203126+503965+638118+1859039</f>
        <v>8619899</v>
      </c>
    </row>
    <row r="35" spans="1:8" ht="12.75" customHeight="1" thickBot="1" x14ac:dyDescent="0.25">
      <c r="A35" s="17"/>
      <c r="B35" s="18"/>
      <c r="C35" s="18"/>
      <c r="D35" s="54">
        <f>SUM(D31:D34)</f>
        <v>68328950</v>
      </c>
      <c r="E35" s="42"/>
      <c r="F35" s="54">
        <f>SUM(F31:F34)</f>
        <v>69887425</v>
      </c>
      <c r="G35" s="42"/>
      <c r="H35" s="54">
        <f>SUM(H31:H34)</f>
        <v>69686029</v>
      </c>
    </row>
    <row r="36" spans="1:8" ht="8.1" customHeight="1" x14ac:dyDescent="0.2">
      <c r="A36" s="5"/>
      <c r="B36" s="5"/>
      <c r="C36" s="5"/>
      <c r="D36" s="41"/>
      <c r="E36" s="41"/>
      <c r="F36" s="41"/>
      <c r="G36" s="41"/>
      <c r="H36" s="41"/>
    </row>
    <row r="37" spans="1:8" ht="12.75" customHeight="1" x14ac:dyDescent="0.2">
      <c r="A37" s="72" t="s">
        <v>72</v>
      </c>
      <c r="B37" s="9"/>
      <c r="C37" s="9"/>
      <c r="D37" s="43"/>
      <c r="E37" s="43"/>
      <c r="F37" s="43"/>
      <c r="G37" s="43"/>
      <c r="H37" s="43"/>
    </row>
    <row r="38" spans="1:8" ht="12.75" customHeight="1" x14ac:dyDescent="0.2">
      <c r="B38" s="8" t="s">
        <v>2</v>
      </c>
      <c r="C38" s="8"/>
      <c r="D38" s="41">
        <v>10730472</v>
      </c>
      <c r="E38" s="41"/>
      <c r="F38" s="41">
        <v>11278523</v>
      </c>
      <c r="G38" s="41"/>
      <c r="H38" s="41">
        <v>13736279</v>
      </c>
    </row>
    <row r="39" spans="1:8" ht="12.75" customHeight="1" x14ac:dyDescent="0.2">
      <c r="B39" s="8" t="s">
        <v>3</v>
      </c>
      <c r="C39" s="8"/>
      <c r="D39" s="41">
        <v>14095521</v>
      </c>
      <c r="E39" s="41"/>
      <c r="F39" s="41">
        <v>13748529</v>
      </c>
      <c r="G39" s="41"/>
      <c r="H39" s="41">
        <v>13831884</v>
      </c>
    </row>
    <row r="40" spans="1:8" ht="12.75" customHeight="1" x14ac:dyDescent="0.2">
      <c r="B40" s="8" t="s">
        <v>4</v>
      </c>
      <c r="C40" s="8"/>
      <c r="D40" s="41">
        <v>12466584</v>
      </c>
      <c r="E40" s="41"/>
      <c r="F40" s="41">
        <v>15008064</v>
      </c>
      <c r="G40" s="41"/>
      <c r="H40" s="41">
        <v>14175514</v>
      </c>
    </row>
    <row r="41" spans="1:8" ht="12.75" customHeight="1" x14ac:dyDescent="0.2">
      <c r="B41" s="8" t="s">
        <v>5</v>
      </c>
      <c r="C41" s="8"/>
      <c r="D41" s="41">
        <v>9192217</v>
      </c>
      <c r="E41" s="41"/>
      <c r="F41" s="41">
        <v>8828151</v>
      </c>
      <c r="G41" s="41"/>
      <c r="H41" s="41">
        <v>8598300</v>
      </c>
    </row>
    <row r="42" spans="1:8" ht="12.75" customHeight="1" x14ac:dyDescent="0.2">
      <c r="B42" s="8" t="s">
        <v>6</v>
      </c>
      <c r="C42" s="8"/>
      <c r="D42" s="41">
        <v>369721</v>
      </c>
      <c r="E42" s="41"/>
      <c r="F42" s="41">
        <v>356099</v>
      </c>
      <c r="G42" s="41"/>
      <c r="H42" s="41">
        <v>369140</v>
      </c>
    </row>
    <row r="43" spans="1:8" ht="12.75" customHeight="1" x14ac:dyDescent="0.2">
      <c r="B43" s="8" t="s">
        <v>7</v>
      </c>
      <c r="C43" s="8"/>
      <c r="D43" s="41">
        <v>1172911</v>
      </c>
      <c r="E43" s="41"/>
      <c r="F43" s="41">
        <v>1105843</v>
      </c>
      <c r="G43" s="41"/>
      <c r="H43" s="41">
        <v>1098978</v>
      </c>
    </row>
    <row r="44" spans="1:8" ht="12.75" customHeight="1" x14ac:dyDescent="0.2">
      <c r="B44" s="8" t="s">
        <v>8</v>
      </c>
      <c r="C44" s="8"/>
      <c r="D44" s="41">
        <v>15243924</v>
      </c>
      <c r="E44" s="41"/>
      <c r="F44" s="41">
        <v>16387822</v>
      </c>
      <c r="G44" s="41"/>
      <c r="H44" s="41">
        <v>15050722</v>
      </c>
    </row>
    <row r="45" spans="1:8" ht="12.75" customHeight="1" x14ac:dyDescent="0.2">
      <c r="B45" s="8" t="s">
        <v>9</v>
      </c>
      <c r="C45" s="8"/>
      <c r="D45" s="41">
        <v>1134600</v>
      </c>
      <c r="E45" s="41"/>
      <c r="F45" s="41">
        <v>1418339</v>
      </c>
      <c r="G45" s="41"/>
      <c r="H45" s="41">
        <v>1696711</v>
      </c>
    </row>
    <row r="46" spans="1:8" ht="12.75" customHeight="1" x14ac:dyDescent="0.2">
      <c r="B46" s="8" t="s">
        <v>24</v>
      </c>
      <c r="C46" s="8"/>
      <c r="D46" s="41">
        <v>3702600</v>
      </c>
      <c r="E46" s="41"/>
      <c r="F46" s="41">
        <f>4839600-598166</f>
        <v>4241434</v>
      </c>
      <c r="G46" s="41"/>
      <c r="H46" s="41">
        <f>5130400-578900</f>
        <v>4551500</v>
      </c>
    </row>
    <row r="47" spans="1:8" ht="12.75" customHeight="1" x14ac:dyDescent="0.2">
      <c r="B47" s="8" t="s">
        <v>37</v>
      </c>
      <c r="C47" s="8"/>
      <c r="D47" s="41">
        <v>220400</v>
      </c>
      <c r="E47" s="41"/>
      <c r="F47" s="41">
        <v>477414</v>
      </c>
      <c r="G47" s="41"/>
      <c r="H47" s="89">
        <v>-609149</v>
      </c>
    </row>
    <row r="48" spans="1:8" ht="12.75" customHeight="1" thickBot="1" x14ac:dyDescent="0.25">
      <c r="B48" s="8"/>
      <c r="C48" s="8"/>
      <c r="D48" s="54">
        <f>SUM(D38:D47)</f>
        <v>68328950</v>
      </c>
      <c r="E48" s="57"/>
      <c r="F48" s="54">
        <f>SUM(F38:F47)</f>
        <v>72850218</v>
      </c>
      <c r="G48" s="57"/>
      <c r="H48" s="54">
        <f>SUM(H38:H47)</f>
        <v>72499879</v>
      </c>
    </row>
    <row r="49" spans="1:10" ht="8.1" customHeight="1" x14ac:dyDescent="0.2">
      <c r="B49" s="8"/>
      <c r="C49" s="8"/>
      <c r="D49" s="42"/>
      <c r="E49" s="42"/>
      <c r="F49" s="42"/>
      <c r="G49" s="42"/>
      <c r="H49" s="42"/>
    </row>
    <row r="50" spans="1:10" ht="12.75" customHeight="1" x14ac:dyDescent="0.2">
      <c r="B50" s="8" t="s">
        <v>38</v>
      </c>
      <c r="C50" s="8"/>
      <c r="D50" s="42">
        <f>+D35-D48</f>
        <v>0</v>
      </c>
      <c r="E50" s="42"/>
      <c r="F50" s="90">
        <f>+F35-F48</f>
        <v>-2962793</v>
      </c>
      <c r="G50" s="90"/>
      <c r="H50" s="90">
        <f>+H35-H48</f>
        <v>-2813850</v>
      </c>
    </row>
    <row r="51" spans="1:10" ht="8.1" customHeight="1" x14ac:dyDescent="0.2">
      <c r="B51" s="8"/>
      <c r="C51" s="8"/>
      <c r="D51" s="42"/>
      <c r="E51" s="42"/>
      <c r="F51" s="42"/>
      <c r="G51" s="42"/>
      <c r="H51" s="42"/>
    </row>
    <row r="52" spans="1:10" s="17" customFormat="1" ht="12.75" customHeight="1" x14ac:dyDescent="0.2">
      <c r="A52" s="3"/>
      <c r="B52" s="8" t="s">
        <v>39</v>
      </c>
      <c r="C52" s="8"/>
      <c r="D52" s="41">
        <v>0</v>
      </c>
      <c r="E52" s="41"/>
      <c r="F52" s="41">
        <v>4724262</v>
      </c>
      <c r="G52" s="41"/>
      <c r="H52" s="41">
        <v>4435192</v>
      </c>
      <c r="J52" s="24"/>
    </row>
    <row r="53" spans="1:10" ht="12.75" customHeight="1" x14ac:dyDescent="0.2">
      <c r="B53" s="8" t="s">
        <v>87</v>
      </c>
      <c r="C53" s="8"/>
      <c r="D53" s="44">
        <v>0</v>
      </c>
      <c r="E53" s="41"/>
      <c r="F53" s="44">
        <f>323581+228350</f>
        <v>551931</v>
      </c>
      <c r="G53" s="41"/>
      <c r="H53" s="44">
        <f>1331051-1047112</f>
        <v>283939</v>
      </c>
    </row>
    <row r="54" spans="1:10" ht="12.75" customHeight="1" x14ac:dyDescent="0.2">
      <c r="B54" s="8"/>
      <c r="C54" s="8"/>
      <c r="D54" s="41"/>
      <c r="E54" s="41"/>
      <c r="F54" s="41"/>
      <c r="G54" s="41"/>
      <c r="H54" s="41"/>
    </row>
    <row r="55" spans="1:10" ht="12.75" customHeight="1" thickBot="1" x14ac:dyDescent="0.25">
      <c r="A55" s="13" t="s">
        <v>89</v>
      </c>
      <c r="B55" s="15"/>
      <c r="C55" s="15"/>
      <c r="D55" s="55">
        <f>SUM(D50:D53)</f>
        <v>0</v>
      </c>
      <c r="E55" s="56"/>
      <c r="F55" s="55">
        <f>SUM(F50:F53)</f>
        <v>2313400</v>
      </c>
      <c r="G55" s="56"/>
      <c r="H55" s="55">
        <f>SUM(H50:H53)</f>
        <v>1905281</v>
      </c>
    </row>
    <row r="56" spans="1:10" ht="6" customHeight="1" thickTop="1" x14ac:dyDescent="0.2">
      <c r="A56" s="16"/>
      <c r="D56" s="24"/>
      <c r="E56" s="24"/>
      <c r="F56" s="24"/>
      <c r="G56" s="24"/>
      <c r="H56" s="24"/>
    </row>
    <row r="57" spans="1:10" ht="14.25" customHeight="1" x14ac:dyDescent="0.2">
      <c r="A57" s="16"/>
      <c r="D57" s="24"/>
      <c r="E57" s="24"/>
      <c r="F57" s="24"/>
      <c r="G57" s="24"/>
      <c r="H57" s="24"/>
    </row>
    <row r="58" spans="1:10" x14ac:dyDescent="0.2">
      <c r="A58" s="11" t="s">
        <v>30</v>
      </c>
      <c r="D58" s="24"/>
      <c r="E58" s="24"/>
      <c r="F58" s="24"/>
      <c r="G58" s="24"/>
      <c r="H58" s="24"/>
    </row>
    <row r="59" spans="1:10" ht="13.5" thickBot="1" x14ac:dyDescent="0.25">
      <c r="A59" s="29" t="s">
        <v>23</v>
      </c>
      <c r="B59" s="28"/>
      <c r="C59" s="28"/>
      <c r="D59" s="30"/>
      <c r="E59" s="30"/>
      <c r="F59" s="30"/>
      <c r="G59" s="30"/>
      <c r="H59" s="30"/>
      <c r="I59" s="28"/>
    </row>
    <row r="60" spans="1:10" ht="8.1" customHeight="1" x14ac:dyDescent="0.2">
      <c r="A60" s="7"/>
      <c r="D60" s="24"/>
      <c r="E60" s="24"/>
      <c r="F60" s="24"/>
      <c r="G60" s="24"/>
      <c r="H60" s="24"/>
    </row>
    <row r="61" spans="1:10" x14ac:dyDescent="0.2">
      <c r="A61" s="7"/>
      <c r="F61" s="26">
        <v>2017</v>
      </c>
      <c r="G61" s="27"/>
      <c r="H61" s="26">
        <v>2016</v>
      </c>
    </row>
    <row r="62" spans="1:10" x14ac:dyDescent="0.2">
      <c r="A62" s="7"/>
      <c r="F62" s="25" t="s">
        <v>22</v>
      </c>
      <c r="G62" s="25"/>
      <c r="H62" s="25" t="s">
        <v>22</v>
      </c>
    </row>
    <row r="63" spans="1:10" ht="12.75" customHeight="1" x14ac:dyDescent="0.2">
      <c r="A63" s="11" t="s">
        <v>25</v>
      </c>
      <c r="F63" s="25"/>
      <c r="G63" s="25"/>
      <c r="H63" s="25"/>
    </row>
    <row r="64" spans="1:10" ht="12.75" customHeight="1" x14ac:dyDescent="0.2">
      <c r="B64" s="8" t="s">
        <v>10</v>
      </c>
      <c r="C64" s="8"/>
      <c r="F64" s="46">
        <v>7587379</v>
      </c>
      <c r="G64" s="46"/>
      <c r="H64" s="46">
        <v>4420534</v>
      </c>
    </row>
    <row r="65" spans="1:8" ht="12.75" customHeight="1" x14ac:dyDescent="0.2">
      <c r="B65" s="8" t="s">
        <v>11</v>
      </c>
      <c r="C65" s="8"/>
      <c r="F65" s="46">
        <v>13205821</v>
      </c>
      <c r="G65" s="43"/>
      <c r="H65" s="46">
        <v>12921670</v>
      </c>
    </row>
    <row r="66" spans="1:8" ht="12.75" customHeight="1" x14ac:dyDescent="0.2">
      <c r="B66" s="8" t="s">
        <v>12</v>
      </c>
      <c r="C66" s="8"/>
      <c r="F66" s="46">
        <v>0</v>
      </c>
      <c r="G66" s="43"/>
      <c r="H66" s="46">
        <v>0</v>
      </c>
    </row>
    <row r="67" spans="1:8" ht="12.75" customHeight="1" x14ac:dyDescent="0.2">
      <c r="B67" s="14" t="s">
        <v>32</v>
      </c>
      <c r="C67" s="8"/>
      <c r="F67" s="47">
        <v>1499600</v>
      </c>
      <c r="G67" s="43"/>
      <c r="H67" s="47">
        <v>1377400</v>
      </c>
    </row>
    <row r="68" spans="1:8" s="17" customFormat="1" ht="12.75" customHeight="1" x14ac:dyDescent="0.2">
      <c r="B68" s="19"/>
      <c r="C68" s="19"/>
      <c r="F68" s="48">
        <f>SUM(F64:F67)</f>
        <v>22292800</v>
      </c>
      <c r="G68" s="49"/>
      <c r="H68" s="48">
        <f>SUM(H64:H67)</f>
        <v>18719604</v>
      </c>
    </row>
    <row r="69" spans="1:8" ht="8.1" customHeight="1" x14ac:dyDescent="0.2">
      <c r="A69" s="10"/>
      <c r="B69" s="10"/>
      <c r="C69" s="10"/>
      <c r="F69" s="46"/>
      <c r="G69" s="46"/>
      <c r="H69" s="46"/>
    </row>
    <row r="70" spans="1:8" ht="12.75" customHeight="1" x14ac:dyDescent="0.2">
      <c r="A70" s="11" t="s">
        <v>26</v>
      </c>
      <c r="F70" s="46"/>
      <c r="G70" s="46"/>
      <c r="H70" s="46"/>
    </row>
    <row r="71" spans="1:8" ht="12.75" customHeight="1" x14ac:dyDescent="0.2">
      <c r="B71" s="8" t="s">
        <v>13</v>
      </c>
      <c r="C71" s="8"/>
      <c r="F71" s="46">
        <v>9804968</v>
      </c>
      <c r="G71" s="46"/>
      <c r="H71" s="46">
        <v>8971410</v>
      </c>
    </row>
    <row r="72" spans="1:8" ht="12.75" customHeight="1" x14ac:dyDescent="0.2">
      <c r="B72" s="8" t="s">
        <v>14</v>
      </c>
      <c r="C72" s="8"/>
      <c r="F72" s="46">
        <v>823653</v>
      </c>
      <c r="G72" s="46"/>
      <c r="H72" s="46">
        <v>767970</v>
      </c>
    </row>
    <row r="73" spans="1:8" ht="12.75" customHeight="1" x14ac:dyDescent="0.2">
      <c r="B73" s="14" t="s">
        <v>27</v>
      </c>
      <c r="C73" s="8"/>
      <c r="F73" s="47">
        <v>52112408</v>
      </c>
      <c r="G73" s="46"/>
      <c r="H73" s="47">
        <v>52022981</v>
      </c>
    </row>
    <row r="74" spans="1:8" ht="12.75" customHeight="1" x14ac:dyDescent="0.2">
      <c r="B74" s="8"/>
      <c r="C74" s="8"/>
      <c r="F74" s="48">
        <f>SUM(F71:F73)</f>
        <v>62741029</v>
      </c>
      <c r="G74" s="45"/>
      <c r="H74" s="48">
        <f>SUM(H71:H73)</f>
        <v>61762361</v>
      </c>
    </row>
    <row r="75" spans="1:8" ht="8.1" customHeight="1" x14ac:dyDescent="0.2">
      <c r="A75" s="10"/>
      <c r="B75" s="10"/>
      <c r="C75" s="10"/>
      <c r="F75" s="46"/>
      <c r="G75" s="46"/>
      <c r="H75" s="46"/>
    </row>
    <row r="76" spans="1:8" ht="13.5" thickBot="1" x14ac:dyDescent="0.25">
      <c r="A76" s="12" t="s">
        <v>28</v>
      </c>
      <c r="B76" s="8"/>
      <c r="C76" s="8"/>
      <c r="F76" s="50">
        <f>+F74-F68</f>
        <v>40448229</v>
      </c>
      <c r="G76" s="45"/>
      <c r="H76" s="50">
        <f>+H74-H68</f>
        <v>43042757</v>
      </c>
    </row>
    <row r="77" spans="1:8" ht="8.1" customHeight="1" x14ac:dyDescent="0.2">
      <c r="A77" s="8"/>
      <c r="B77" s="8"/>
      <c r="C77" s="8"/>
      <c r="F77" s="46"/>
      <c r="G77" s="46"/>
      <c r="H77" s="46"/>
    </row>
    <row r="78" spans="1:8" x14ac:dyDescent="0.2">
      <c r="A78" s="12" t="s">
        <v>29</v>
      </c>
      <c r="B78" s="8"/>
      <c r="C78" s="8"/>
      <c r="F78" s="46"/>
      <c r="G78" s="46"/>
      <c r="H78" s="46"/>
    </row>
    <row r="79" spans="1:8" ht="12.75" customHeight="1" x14ac:dyDescent="0.2">
      <c r="B79" s="14" t="s">
        <v>33</v>
      </c>
      <c r="C79" s="8"/>
      <c r="F79" s="46">
        <v>78435348</v>
      </c>
      <c r="G79" s="46"/>
      <c r="H79" s="46">
        <v>76023164</v>
      </c>
    </row>
    <row r="80" spans="1:8" ht="12.75" customHeight="1" x14ac:dyDescent="0.2">
      <c r="B80" s="8" t="s">
        <v>15</v>
      </c>
      <c r="C80" s="8"/>
      <c r="F80" s="46">
        <v>0</v>
      </c>
      <c r="G80" s="46"/>
      <c r="H80" s="46">
        <v>286205</v>
      </c>
    </row>
    <row r="81" spans="1:8" ht="12.75" customHeight="1" x14ac:dyDescent="0.2">
      <c r="B81" s="8" t="s">
        <v>16</v>
      </c>
      <c r="C81" s="8"/>
      <c r="F81" s="46">
        <v>256565</v>
      </c>
      <c r="G81" s="46"/>
      <c r="H81" s="46">
        <v>286152</v>
      </c>
    </row>
    <row r="82" spans="1:8" ht="12.75" customHeight="1" x14ac:dyDescent="0.2">
      <c r="B82" s="8" t="s">
        <v>35</v>
      </c>
      <c r="C82" s="8"/>
      <c r="F82" s="47">
        <v>223966</v>
      </c>
      <c r="G82" s="46"/>
      <c r="H82" s="47">
        <v>66816</v>
      </c>
    </row>
    <row r="83" spans="1:8" ht="12.75" customHeight="1" thickBot="1" x14ac:dyDescent="0.25">
      <c r="B83" s="8"/>
      <c r="C83" s="8"/>
      <c r="F83" s="51">
        <f>SUM(F79:F82)</f>
        <v>78915879</v>
      </c>
      <c r="G83" s="43"/>
      <c r="H83" s="51">
        <f>SUM(H79:H82)</f>
        <v>76662337</v>
      </c>
    </row>
    <row r="84" spans="1:8" ht="8.1" customHeight="1" x14ac:dyDescent="0.2">
      <c r="B84" s="8"/>
      <c r="C84" s="8"/>
      <c r="F84" s="43"/>
      <c r="G84" s="43"/>
      <c r="H84" s="43"/>
    </row>
    <row r="85" spans="1:8" ht="13.5" thickBot="1" x14ac:dyDescent="0.25">
      <c r="A85" s="75" t="s">
        <v>106</v>
      </c>
      <c r="B85" s="8"/>
      <c r="C85" s="8"/>
      <c r="F85" s="52">
        <f>+F83-F76</f>
        <v>38467650</v>
      </c>
      <c r="G85" s="43"/>
      <c r="H85" s="52">
        <f>+H83-H76</f>
        <v>33619580</v>
      </c>
    </row>
    <row r="86" spans="1:8" ht="8.1" customHeight="1" thickTop="1" x14ac:dyDescent="0.2">
      <c r="A86" s="12"/>
      <c r="B86" s="8"/>
      <c r="C86" s="8"/>
      <c r="F86" s="46"/>
      <c r="G86" s="46"/>
      <c r="H86" s="46"/>
    </row>
    <row r="87" spans="1:8" x14ac:dyDescent="0.2">
      <c r="A87" s="12" t="s">
        <v>61</v>
      </c>
      <c r="B87" s="8"/>
      <c r="C87" s="8"/>
      <c r="F87" s="46"/>
      <c r="G87" s="46"/>
      <c r="H87" s="46"/>
    </row>
    <row r="88" spans="1:8" x14ac:dyDescent="0.2">
      <c r="B88" s="14" t="s">
        <v>42</v>
      </c>
      <c r="C88" s="8"/>
      <c r="F88" s="91">
        <v>8380585</v>
      </c>
      <c r="G88" s="91"/>
      <c r="H88" s="91">
        <v>6118409</v>
      </c>
    </row>
    <row r="89" spans="1:8" x14ac:dyDescent="0.2">
      <c r="B89" s="20" t="s">
        <v>111</v>
      </c>
      <c r="C89" s="2"/>
      <c r="F89" s="91">
        <v>3239515</v>
      </c>
      <c r="G89" s="91"/>
      <c r="H89" s="91">
        <v>3386116</v>
      </c>
    </row>
    <row r="90" spans="1:8" x14ac:dyDescent="0.2">
      <c r="B90" s="2" t="s">
        <v>17</v>
      </c>
      <c r="C90" s="2"/>
      <c r="F90" s="91">
        <v>-349600</v>
      </c>
      <c r="G90" s="91"/>
      <c r="H90" s="91">
        <v>-399500</v>
      </c>
    </row>
    <row r="91" spans="1:8" x14ac:dyDescent="0.2">
      <c r="B91" s="20" t="s">
        <v>34</v>
      </c>
      <c r="C91" s="2"/>
      <c r="F91" s="91">
        <v>-947283</v>
      </c>
      <c r="G91" s="91"/>
      <c r="H91" s="91">
        <v>-2138466</v>
      </c>
    </row>
    <row r="92" spans="1:8" x14ac:dyDescent="0.2">
      <c r="B92" s="2" t="s">
        <v>18</v>
      </c>
      <c r="C92" s="2"/>
      <c r="F92" s="92">
        <v>28144433</v>
      </c>
      <c r="G92" s="91"/>
      <c r="H92" s="92">
        <v>26653021</v>
      </c>
    </row>
    <row r="93" spans="1:8" x14ac:dyDescent="0.2">
      <c r="B93" s="2"/>
      <c r="C93" s="2"/>
      <c r="F93" s="48">
        <f>SUM(F88:F92)</f>
        <v>38467650</v>
      </c>
      <c r="G93" s="45"/>
      <c r="H93" s="48">
        <f>SUM(H88:H92)</f>
        <v>33619580</v>
      </c>
    </row>
    <row r="94" spans="1:8" x14ac:dyDescent="0.2">
      <c r="B94" s="2"/>
      <c r="C94" s="2"/>
      <c r="F94" s="23"/>
      <c r="G94" s="23"/>
      <c r="H94" s="23"/>
    </row>
    <row r="95" spans="1:8" x14ac:dyDescent="0.2">
      <c r="B95" s="2"/>
      <c r="C95" s="2"/>
      <c r="F95" s="23"/>
      <c r="G95" s="23"/>
      <c r="H95" s="23"/>
    </row>
    <row r="96" spans="1:8" x14ac:dyDescent="0.2">
      <c r="A96" s="39" t="s">
        <v>54</v>
      </c>
      <c r="B96" s="2"/>
      <c r="C96" s="2"/>
      <c r="F96" s="23"/>
      <c r="G96" s="23"/>
      <c r="H96" s="23"/>
    </row>
    <row r="97" spans="1:9" ht="13.5" thickBot="1" x14ac:dyDescent="0.25">
      <c r="A97" s="93" t="s">
        <v>131</v>
      </c>
      <c r="B97" s="28"/>
      <c r="C97" s="28"/>
      <c r="D97" s="30"/>
      <c r="E97" s="30"/>
      <c r="F97" s="30"/>
      <c r="G97" s="30"/>
      <c r="H97" s="30"/>
      <c r="I97" s="28"/>
    </row>
    <row r="98" spans="1:9" ht="8.1" customHeight="1" x14ac:dyDescent="0.2">
      <c r="A98" s="1"/>
      <c r="D98" s="24"/>
      <c r="E98" s="24"/>
      <c r="F98" s="24"/>
      <c r="G98" s="24"/>
      <c r="H98" s="24"/>
    </row>
    <row r="99" spans="1:9" x14ac:dyDescent="0.2">
      <c r="A99" s="1"/>
      <c r="D99" s="4"/>
      <c r="E99" s="4"/>
      <c r="F99" s="33">
        <v>2017</v>
      </c>
      <c r="G99" s="4"/>
      <c r="H99" s="33">
        <v>2016</v>
      </c>
    </row>
    <row r="100" spans="1:9" x14ac:dyDescent="0.2">
      <c r="A100" s="5"/>
      <c r="B100" s="5"/>
      <c r="C100" s="5"/>
      <c r="D100" s="6"/>
      <c r="E100" s="6"/>
      <c r="F100" s="6" t="s">
        <v>21</v>
      </c>
      <c r="G100" s="6"/>
      <c r="H100" s="6" t="s">
        <v>21</v>
      </c>
    </row>
    <row r="101" spans="1:9" x14ac:dyDescent="0.2">
      <c r="A101" s="5"/>
      <c r="B101" s="5"/>
      <c r="C101" s="5"/>
      <c r="D101" s="6"/>
      <c r="E101" s="6"/>
      <c r="F101" s="6" t="s">
        <v>22</v>
      </c>
      <c r="G101" s="6"/>
      <c r="H101" s="6" t="s">
        <v>22</v>
      </c>
    </row>
    <row r="102" spans="1:9" x14ac:dyDescent="0.2">
      <c r="A102" s="71" t="s">
        <v>73</v>
      </c>
      <c r="B102" s="66"/>
      <c r="C102" s="2"/>
      <c r="D102" s="21"/>
      <c r="E102" s="21"/>
      <c r="F102" s="21"/>
      <c r="G102" s="21"/>
      <c r="H102" s="21"/>
    </row>
    <row r="103" spans="1:9" ht="13.5" thickBot="1" x14ac:dyDescent="0.25">
      <c r="B103" s="20" t="s">
        <v>47</v>
      </c>
      <c r="C103" s="2"/>
      <c r="D103" s="21"/>
      <c r="E103" s="21"/>
      <c r="F103" s="53">
        <v>3092015</v>
      </c>
      <c r="G103" s="41"/>
      <c r="H103" s="53">
        <v>2085189</v>
      </c>
    </row>
    <row r="104" spans="1:9" ht="8.1" customHeight="1" x14ac:dyDescent="0.2">
      <c r="B104" s="2"/>
      <c r="C104" s="2"/>
      <c r="F104" s="45"/>
      <c r="G104" s="45"/>
      <c r="H104" s="45"/>
    </row>
    <row r="105" spans="1:9" x14ac:dyDescent="0.2">
      <c r="A105" s="72" t="s">
        <v>72</v>
      </c>
      <c r="B105" s="9"/>
      <c r="C105" s="9"/>
      <c r="D105" s="22"/>
      <c r="E105" s="22"/>
      <c r="F105" s="43"/>
      <c r="G105" s="43"/>
      <c r="H105" s="43"/>
    </row>
    <row r="106" spans="1:9" x14ac:dyDescent="0.2">
      <c r="B106" s="14" t="s">
        <v>49</v>
      </c>
      <c r="C106" s="8"/>
      <c r="D106" s="21"/>
      <c r="E106" s="21"/>
      <c r="F106" s="41">
        <v>319578</v>
      </c>
      <c r="G106" s="41"/>
      <c r="H106" s="41">
        <f>10246+11811</f>
        <v>22057</v>
      </c>
    </row>
    <row r="107" spans="1:9" x14ac:dyDescent="0.2">
      <c r="B107" s="14" t="s">
        <v>56</v>
      </c>
      <c r="C107" s="8"/>
      <c r="D107" s="21"/>
      <c r="E107" s="21"/>
      <c r="F107" s="41">
        <v>2716425</v>
      </c>
      <c r="G107" s="41"/>
      <c r="H107" s="41">
        <v>1893789</v>
      </c>
    </row>
    <row r="108" spans="1:9" x14ac:dyDescent="0.2">
      <c r="B108" s="14" t="s">
        <v>50</v>
      </c>
      <c r="C108" s="8"/>
      <c r="D108" s="21"/>
      <c r="E108" s="21"/>
      <c r="F108" s="41">
        <v>1134627</v>
      </c>
      <c r="G108" s="41"/>
      <c r="H108" s="41">
        <v>2864630</v>
      </c>
    </row>
    <row r="109" spans="1:9" x14ac:dyDescent="0.2">
      <c r="B109" s="14" t="s">
        <v>51</v>
      </c>
      <c r="C109" s="8"/>
      <c r="D109" s="21"/>
      <c r="E109" s="21"/>
      <c r="F109" s="41">
        <v>2293487</v>
      </c>
      <c r="G109" s="41"/>
      <c r="H109" s="41">
        <f>1590708+282274</f>
        <v>1872982</v>
      </c>
    </row>
    <row r="110" spans="1:9" x14ac:dyDescent="0.2">
      <c r="B110" s="14" t="s">
        <v>52</v>
      </c>
      <c r="C110" s="8"/>
      <c r="D110" s="21"/>
      <c r="E110" s="21"/>
      <c r="F110" s="41">
        <v>663248</v>
      </c>
      <c r="G110" s="41"/>
      <c r="H110" s="41">
        <f>1963297-282274</f>
        <v>1681023</v>
      </c>
    </row>
    <row r="111" spans="1:9" x14ac:dyDescent="0.2">
      <c r="B111" s="14" t="s">
        <v>53</v>
      </c>
      <c r="C111" s="8"/>
      <c r="D111" s="21"/>
      <c r="E111" s="21"/>
      <c r="F111" s="41">
        <v>57527</v>
      </c>
      <c r="G111" s="41"/>
      <c r="H111" s="41">
        <v>344119</v>
      </c>
    </row>
    <row r="112" spans="1:9" x14ac:dyDescent="0.2">
      <c r="B112" s="14" t="s">
        <v>55</v>
      </c>
      <c r="C112" s="8"/>
      <c r="D112" s="21"/>
      <c r="E112" s="21"/>
      <c r="F112" s="44">
        <v>217280</v>
      </c>
      <c r="G112" s="41"/>
      <c r="H112" s="44">
        <v>93758</v>
      </c>
    </row>
    <row r="113" spans="1:9" ht="13.5" thickBot="1" x14ac:dyDescent="0.25">
      <c r="B113" s="2"/>
      <c r="C113" s="2"/>
      <c r="F113" s="58">
        <f>SUM(F106:F112)</f>
        <v>7402172</v>
      </c>
      <c r="G113" s="56"/>
      <c r="H113" s="58">
        <f>SUM(H106:H112)</f>
        <v>8772358</v>
      </c>
    </row>
    <row r="114" spans="1:9" x14ac:dyDescent="0.2">
      <c r="B114" s="2"/>
      <c r="C114" s="2"/>
      <c r="F114" s="23"/>
      <c r="G114" s="23"/>
      <c r="H114" s="23"/>
    </row>
    <row r="115" spans="1:9" x14ac:dyDescent="0.2">
      <c r="B115" s="2"/>
      <c r="C115" s="2"/>
      <c r="F115" s="23"/>
      <c r="G115" s="23"/>
      <c r="H115" s="23"/>
    </row>
    <row r="116" spans="1:9" x14ac:dyDescent="0.2">
      <c r="A116" s="39" t="s">
        <v>43</v>
      </c>
      <c r="B116" s="2"/>
      <c r="C116" s="2"/>
      <c r="F116" s="23"/>
      <c r="G116" s="23"/>
      <c r="H116" s="23"/>
    </row>
    <row r="117" spans="1:9" x14ac:dyDescent="0.2">
      <c r="B117" s="2"/>
      <c r="C117" s="2"/>
      <c r="F117" s="23"/>
      <c r="G117" s="23"/>
      <c r="H117" s="23"/>
    </row>
    <row r="118" spans="1:9" ht="57" customHeight="1" x14ac:dyDescent="0.2">
      <c r="A118" s="63" t="s">
        <v>59</v>
      </c>
      <c r="B118" s="63"/>
      <c r="C118" s="63"/>
      <c r="D118" s="63"/>
      <c r="E118" s="63"/>
      <c r="F118" s="63"/>
      <c r="G118" s="63"/>
      <c r="H118" s="63"/>
      <c r="I118" s="63"/>
    </row>
    <row r="119" spans="1:9" x14ac:dyDescent="0.2">
      <c r="A119" s="10"/>
      <c r="B119" s="10"/>
      <c r="C119" s="10"/>
      <c r="D119" s="10"/>
      <c r="E119" s="10"/>
      <c r="F119" s="10"/>
      <c r="G119" s="10"/>
      <c r="H119" s="10"/>
      <c r="I119" s="10"/>
    </row>
    <row r="120" spans="1:9" ht="15" x14ac:dyDescent="0.2">
      <c r="A120" s="67" t="s">
        <v>44</v>
      </c>
      <c r="B120" s="67"/>
      <c r="C120" s="67"/>
      <c r="D120" s="67"/>
      <c r="E120" s="67"/>
      <c r="F120" s="67"/>
      <c r="G120" s="67"/>
      <c r="H120" s="67"/>
      <c r="I120" s="67"/>
    </row>
    <row r="121" spans="1:9" ht="15" x14ac:dyDescent="0.2">
      <c r="A121" s="65" t="s">
        <v>45</v>
      </c>
      <c r="B121" s="65"/>
      <c r="C121" s="65"/>
      <c r="D121" s="65"/>
      <c r="E121" s="65"/>
      <c r="F121" s="65"/>
      <c r="G121" s="65"/>
      <c r="H121" s="65"/>
      <c r="I121" s="40"/>
    </row>
    <row r="123" spans="1:9" x14ac:dyDescent="0.2">
      <c r="A123" s="3" t="s">
        <v>124</v>
      </c>
    </row>
  </sheetData>
  <mergeCells count="17">
    <mergeCell ref="A121:H121"/>
    <mergeCell ref="A102:B102"/>
    <mergeCell ref="B14:I14"/>
    <mergeCell ref="B16:I16"/>
    <mergeCell ref="B18:I18"/>
    <mergeCell ref="B20:I20"/>
    <mergeCell ref="A118:I118"/>
    <mergeCell ref="A120:I120"/>
    <mergeCell ref="A30:B30"/>
    <mergeCell ref="D27:F27"/>
    <mergeCell ref="A8:B8"/>
    <mergeCell ref="B21:H21"/>
    <mergeCell ref="A22:H22"/>
    <mergeCell ref="A4:I4"/>
    <mergeCell ref="A6:I6"/>
    <mergeCell ref="B10:I10"/>
    <mergeCell ref="B12:I12"/>
  </mergeCells>
  <printOptions horizontalCentered="1"/>
  <pageMargins left="0.31496062992125984" right="0.31496062992125984" top="0.29527559055118113" bottom="0.19685039370078741" header="0.31496062992125984" footer="0.31496062992125984"/>
  <pageSetup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23"/>
  <sheetViews>
    <sheetView workbookViewId="0">
      <selection activeCell="B91" sqref="B91"/>
    </sheetView>
  </sheetViews>
  <sheetFormatPr defaultRowHeight="12.75" x14ac:dyDescent="0.2"/>
  <cols>
    <col min="1" max="1" width="3.6640625" style="3" customWidth="1"/>
    <col min="2" max="2" width="64.6640625" style="3" customWidth="1"/>
    <col min="3" max="3" width="1.83203125" style="3" customWidth="1"/>
    <col min="4" max="4" width="16.83203125" style="3" customWidth="1"/>
    <col min="5" max="5" width="1.83203125" style="3" customWidth="1"/>
    <col min="6" max="6" width="16.83203125" style="3" customWidth="1"/>
    <col min="7" max="7" width="3.83203125" style="3" customWidth="1"/>
    <col min="8" max="8" width="16.83203125" style="3" customWidth="1"/>
    <col min="9" max="9" width="2.83203125" style="3" customWidth="1"/>
    <col min="10" max="10" width="12.5" style="3" customWidth="1"/>
    <col min="11" max="16384" width="9.33203125" style="3"/>
  </cols>
  <sheetData>
    <row r="3" spans="1:9" ht="31.5" customHeight="1" x14ac:dyDescent="0.2"/>
    <row r="4" spans="1:9" ht="25.5" customHeight="1" x14ac:dyDescent="0.2">
      <c r="A4" s="68" t="s">
        <v>141</v>
      </c>
      <c r="B4" s="68"/>
      <c r="C4" s="68"/>
      <c r="D4" s="68"/>
      <c r="E4" s="68"/>
      <c r="F4" s="68"/>
      <c r="G4" s="68"/>
      <c r="H4" s="68"/>
      <c r="I4" s="68"/>
    </row>
    <row r="5" spans="1:9" x14ac:dyDescent="0.2">
      <c r="A5" s="5"/>
      <c r="B5" s="5"/>
      <c r="C5" s="5"/>
      <c r="D5" s="5"/>
      <c r="E5" s="5"/>
      <c r="F5" s="5"/>
      <c r="G5" s="5"/>
      <c r="H5" s="5"/>
    </row>
    <row r="6" spans="1:9" ht="68.25" customHeight="1" x14ac:dyDescent="0.2">
      <c r="A6" s="63" t="s">
        <v>137</v>
      </c>
      <c r="B6" s="63"/>
      <c r="C6" s="63"/>
      <c r="D6" s="63"/>
      <c r="E6" s="63"/>
      <c r="F6" s="63"/>
      <c r="G6" s="63"/>
      <c r="H6" s="63"/>
      <c r="I6" s="63"/>
    </row>
    <row r="7" spans="1:9" ht="6.95" customHeight="1" x14ac:dyDescent="0.2">
      <c r="A7" s="5"/>
      <c r="B7" s="5"/>
      <c r="C7" s="5"/>
      <c r="D7" s="5"/>
      <c r="E7" s="5"/>
      <c r="F7" s="5"/>
      <c r="G7" s="5"/>
      <c r="H7" s="5"/>
    </row>
    <row r="8" spans="1:9" x14ac:dyDescent="0.2">
      <c r="A8" s="62" t="s">
        <v>63</v>
      </c>
      <c r="B8" s="62"/>
      <c r="C8" s="5"/>
      <c r="D8" s="5"/>
      <c r="E8" s="5"/>
      <c r="F8" s="5"/>
      <c r="G8" s="5"/>
      <c r="H8" s="5"/>
    </row>
    <row r="9" spans="1:9" ht="6.95" customHeight="1" x14ac:dyDescent="0.2">
      <c r="A9" s="5"/>
      <c r="B9" s="5"/>
      <c r="C9" s="5"/>
      <c r="D9" s="5"/>
      <c r="E9" s="5"/>
      <c r="F9" s="5"/>
      <c r="G9" s="5"/>
      <c r="H9" s="5"/>
    </row>
    <row r="10" spans="1:9" ht="27.95" customHeight="1" x14ac:dyDescent="0.2">
      <c r="A10" s="35" t="s">
        <v>41</v>
      </c>
      <c r="B10" s="63" t="s">
        <v>139</v>
      </c>
      <c r="C10" s="63"/>
      <c r="D10" s="63"/>
      <c r="E10" s="63"/>
      <c r="F10" s="63"/>
      <c r="G10" s="63"/>
      <c r="H10" s="63"/>
      <c r="I10" s="63"/>
    </row>
    <row r="11" spans="1:9" ht="6.75" customHeight="1" x14ac:dyDescent="0.2">
      <c r="A11" s="5"/>
      <c r="B11" s="5"/>
      <c r="C11" s="5"/>
      <c r="D11" s="5"/>
      <c r="E11" s="5"/>
      <c r="F11" s="5"/>
      <c r="G11" s="5"/>
      <c r="H11" s="5"/>
    </row>
    <row r="12" spans="1:9" ht="27.95" customHeight="1" x14ac:dyDescent="0.2">
      <c r="A12" s="35" t="s">
        <v>41</v>
      </c>
      <c r="B12" s="63" t="s">
        <v>134</v>
      </c>
      <c r="C12" s="63"/>
      <c r="D12" s="63"/>
      <c r="E12" s="63"/>
      <c r="F12" s="63"/>
      <c r="G12" s="63"/>
      <c r="H12" s="63"/>
      <c r="I12" s="63"/>
    </row>
    <row r="13" spans="1:9" ht="6.95" customHeight="1" x14ac:dyDescent="0.2">
      <c r="A13" s="5"/>
      <c r="B13" s="5"/>
      <c r="C13" s="5"/>
      <c r="D13" s="5"/>
      <c r="E13" s="5"/>
      <c r="F13" s="5"/>
      <c r="G13" s="5"/>
      <c r="H13" s="5"/>
    </row>
    <row r="14" spans="1:9" ht="51" customHeight="1" x14ac:dyDescent="0.2">
      <c r="A14" s="35" t="s">
        <v>41</v>
      </c>
      <c r="B14" s="63" t="s">
        <v>126</v>
      </c>
      <c r="C14" s="63"/>
      <c r="D14" s="63"/>
      <c r="E14" s="63"/>
      <c r="F14" s="63"/>
      <c r="G14" s="63"/>
      <c r="H14" s="63"/>
      <c r="I14" s="63"/>
    </row>
    <row r="15" spans="1:9" ht="6.95" customHeight="1" x14ac:dyDescent="0.2">
      <c r="A15" s="5"/>
      <c r="B15" s="5"/>
      <c r="C15" s="5"/>
      <c r="D15" s="5"/>
      <c r="E15" s="5"/>
      <c r="F15" s="5"/>
      <c r="G15" s="5"/>
      <c r="H15" s="5"/>
    </row>
    <row r="16" spans="1:9" ht="39.75" customHeight="1" x14ac:dyDescent="0.2">
      <c r="A16" s="35" t="s">
        <v>41</v>
      </c>
      <c r="B16" s="63" t="s">
        <v>135</v>
      </c>
      <c r="C16" s="63"/>
      <c r="D16" s="63"/>
      <c r="E16" s="63"/>
      <c r="F16" s="63"/>
      <c r="G16" s="63"/>
      <c r="H16" s="63"/>
      <c r="I16" s="63"/>
    </row>
    <row r="17" spans="1:9" ht="6.95" customHeight="1" x14ac:dyDescent="0.2">
      <c r="A17" s="35"/>
      <c r="B17" s="60"/>
      <c r="C17" s="60"/>
      <c r="D17" s="60"/>
      <c r="E17" s="60"/>
      <c r="F17" s="60"/>
      <c r="G17" s="60"/>
      <c r="H17" s="60"/>
    </row>
    <row r="18" spans="1:9" ht="27.95" customHeight="1" x14ac:dyDescent="0.2">
      <c r="A18" s="35" t="s">
        <v>41</v>
      </c>
      <c r="B18" s="63" t="s">
        <v>66</v>
      </c>
      <c r="C18" s="63"/>
      <c r="D18" s="63"/>
      <c r="E18" s="63"/>
      <c r="F18" s="63"/>
      <c r="G18" s="63"/>
      <c r="H18" s="63"/>
      <c r="I18" s="63"/>
    </row>
    <row r="19" spans="1:9" ht="6.95" customHeight="1" x14ac:dyDescent="0.2">
      <c r="A19" s="5"/>
      <c r="B19" s="5"/>
      <c r="C19" s="5"/>
      <c r="D19" s="5"/>
      <c r="E19" s="5"/>
      <c r="F19" s="5"/>
      <c r="G19" s="5"/>
      <c r="H19" s="5"/>
    </row>
    <row r="20" spans="1:9" ht="66" customHeight="1" x14ac:dyDescent="0.2">
      <c r="A20" s="35" t="s">
        <v>41</v>
      </c>
      <c r="B20" s="63" t="s">
        <v>142</v>
      </c>
      <c r="C20" s="63"/>
      <c r="D20" s="63"/>
      <c r="E20" s="63"/>
      <c r="F20" s="63"/>
      <c r="G20" s="63"/>
      <c r="H20" s="63"/>
      <c r="I20" s="63"/>
    </row>
    <row r="21" spans="1:9" ht="8.1" customHeight="1" x14ac:dyDescent="0.2">
      <c r="A21" s="5"/>
      <c r="B21" s="63"/>
      <c r="C21" s="63"/>
      <c r="D21" s="63"/>
      <c r="E21" s="63"/>
      <c r="F21" s="63"/>
      <c r="G21" s="63"/>
      <c r="H21" s="63"/>
    </row>
    <row r="22" spans="1:9" x14ac:dyDescent="0.2">
      <c r="A22" s="63" t="s">
        <v>140</v>
      </c>
      <c r="B22" s="63"/>
      <c r="C22" s="63"/>
      <c r="D22" s="63"/>
      <c r="E22" s="63"/>
      <c r="F22" s="63"/>
      <c r="G22" s="63"/>
      <c r="H22" s="63"/>
    </row>
    <row r="23" spans="1:9" ht="8.1" customHeight="1" x14ac:dyDescent="0.2">
      <c r="A23" s="5"/>
      <c r="B23" s="60"/>
      <c r="C23" s="60"/>
      <c r="D23" s="60"/>
      <c r="E23" s="60"/>
      <c r="F23" s="60"/>
      <c r="G23" s="60"/>
      <c r="H23" s="60"/>
    </row>
    <row r="24" spans="1:9" s="17" customFormat="1" ht="15" customHeight="1" x14ac:dyDescent="0.2">
      <c r="A24" s="61" t="s">
        <v>125</v>
      </c>
    </row>
    <row r="25" spans="1:9" s="17" customFormat="1" ht="15" customHeight="1" thickBot="1" x14ac:dyDescent="0.25">
      <c r="A25" s="69" t="s">
        <v>67</v>
      </c>
      <c r="B25" s="38"/>
      <c r="C25" s="38"/>
      <c r="D25" s="38"/>
      <c r="E25" s="38"/>
      <c r="F25" s="38"/>
      <c r="G25" s="38"/>
      <c r="H25" s="38"/>
      <c r="I25" s="38"/>
    </row>
    <row r="26" spans="1:9" ht="8.1" customHeight="1" x14ac:dyDescent="0.2">
      <c r="A26" s="1"/>
    </row>
    <row r="27" spans="1:9" ht="12.75" customHeight="1" x14ac:dyDescent="0.2">
      <c r="A27" s="1"/>
      <c r="D27" s="70">
        <v>2017</v>
      </c>
      <c r="E27" s="70"/>
      <c r="F27" s="70"/>
      <c r="G27" s="4"/>
      <c r="H27" s="59">
        <v>2016</v>
      </c>
    </row>
    <row r="28" spans="1:9" ht="12.75" customHeight="1" x14ac:dyDescent="0.2">
      <c r="A28" s="5"/>
      <c r="B28" s="5"/>
      <c r="C28" s="5"/>
      <c r="D28" s="6" t="s">
        <v>20</v>
      </c>
      <c r="E28" s="6"/>
      <c r="F28" s="6" t="s">
        <v>68</v>
      </c>
      <c r="G28" s="6"/>
      <c r="H28" s="6" t="s">
        <v>68</v>
      </c>
    </row>
    <row r="29" spans="1:9" ht="12.75" customHeight="1" x14ac:dyDescent="0.2">
      <c r="A29" s="5"/>
      <c r="B29" s="5"/>
      <c r="C29" s="5"/>
      <c r="D29" s="6" t="s">
        <v>22</v>
      </c>
      <c r="E29" s="6"/>
      <c r="F29" s="6" t="s">
        <v>22</v>
      </c>
      <c r="G29" s="6"/>
      <c r="H29" s="6" t="s">
        <v>22</v>
      </c>
    </row>
    <row r="30" spans="1:9" ht="12.75" customHeight="1" x14ac:dyDescent="0.2">
      <c r="A30" s="71" t="s">
        <v>69</v>
      </c>
      <c r="B30" s="66"/>
      <c r="C30" s="2"/>
      <c r="D30" s="21"/>
      <c r="E30" s="21"/>
      <c r="F30" s="21"/>
      <c r="G30" s="21"/>
      <c r="H30" s="21"/>
    </row>
    <row r="31" spans="1:9" ht="12.75" customHeight="1" x14ac:dyDescent="0.2">
      <c r="B31" s="2" t="s">
        <v>0</v>
      </c>
      <c r="C31" s="2"/>
      <c r="D31" s="80">
        <v>59963422</v>
      </c>
      <c r="E31" s="80"/>
      <c r="F31" s="80">
        <v>59865825</v>
      </c>
      <c r="G31" s="80"/>
      <c r="H31" s="80">
        <v>58545350</v>
      </c>
    </row>
    <row r="32" spans="1:9" ht="12.75" customHeight="1" x14ac:dyDescent="0.2">
      <c r="B32" s="20" t="s">
        <v>70</v>
      </c>
      <c r="C32" s="2"/>
      <c r="D32" s="80">
        <v>1313760</v>
      </c>
      <c r="E32" s="80"/>
      <c r="F32" s="80">
        <v>1505085</v>
      </c>
      <c r="G32" s="80"/>
      <c r="H32" s="80">
        <v>1428317</v>
      </c>
    </row>
    <row r="33" spans="1:8" ht="12.75" customHeight="1" x14ac:dyDescent="0.2">
      <c r="B33" s="20" t="s">
        <v>71</v>
      </c>
      <c r="C33" s="2"/>
      <c r="D33" s="80">
        <v>334000</v>
      </c>
      <c r="E33" s="80"/>
      <c r="F33" s="80">
        <f>4069566-3092015</f>
        <v>977551</v>
      </c>
      <c r="G33" s="80"/>
      <c r="H33" s="80">
        <f>3177652-2085189</f>
        <v>1092463</v>
      </c>
    </row>
    <row r="34" spans="1:8" ht="12.75" customHeight="1" x14ac:dyDescent="0.2">
      <c r="B34" s="20" t="s">
        <v>143</v>
      </c>
      <c r="C34" s="2"/>
      <c r="D34" s="80">
        <f>2547045+2621643+455000+627500+466580</f>
        <v>6717768</v>
      </c>
      <c r="E34" s="80"/>
      <c r="F34" s="80">
        <f>2687948+3629523+491918+570578+158997</f>
        <v>7538964</v>
      </c>
      <c r="G34" s="80"/>
      <c r="H34" s="80">
        <f>2415651+3203126+503965+638118+1859039</f>
        <v>8619899</v>
      </c>
    </row>
    <row r="35" spans="1:8" ht="12.75" customHeight="1" thickBot="1" x14ac:dyDescent="0.25">
      <c r="A35" s="17"/>
      <c r="B35" s="18"/>
      <c r="C35" s="18"/>
      <c r="D35" s="85">
        <f>SUM(D31:D34)</f>
        <v>68328950</v>
      </c>
      <c r="E35" s="87"/>
      <c r="F35" s="85">
        <f>SUM(F31:F34)</f>
        <v>69887425</v>
      </c>
      <c r="G35" s="87"/>
      <c r="H35" s="85">
        <f>SUM(H31:H34)</f>
        <v>69686029</v>
      </c>
    </row>
    <row r="36" spans="1:8" ht="8.1" customHeight="1" x14ac:dyDescent="0.2">
      <c r="A36" s="5"/>
      <c r="B36" s="5"/>
      <c r="C36" s="5"/>
      <c r="D36" s="76"/>
      <c r="E36" s="76"/>
      <c r="F36" s="76"/>
      <c r="G36" s="76"/>
      <c r="H36" s="76"/>
    </row>
    <row r="37" spans="1:8" ht="12.75" customHeight="1" x14ac:dyDescent="0.2">
      <c r="A37" s="72" t="s">
        <v>74</v>
      </c>
      <c r="B37" s="9"/>
      <c r="C37" s="9"/>
      <c r="D37" s="80"/>
      <c r="E37" s="80"/>
      <c r="F37" s="80"/>
      <c r="G37" s="80"/>
      <c r="H37" s="80"/>
    </row>
    <row r="38" spans="1:8" ht="12.75" customHeight="1" x14ac:dyDescent="0.2">
      <c r="B38" s="14" t="s">
        <v>75</v>
      </c>
      <c r="C38" s="8"/>
      <c r="D38" s="80">
        <v>10730472</v>
      </c>
      <c r="E38" s="80"/>
      <c r="F38" s="80">
        <v>11278523</v>
      </c>
      <c r="G38" s="80"/>
      <c r="H38" s="80">
        <v>13736279</v>
      </c>
    </row>
    <row r="39" spans="1:8" ht="12.75" customHeight="1" x14ac:dyDescent="0.2">
      <c r="B39" s="14" t="s">
        <v>76</v>
      </c>
      <c r="C39" s="8"/>
      <c r="D39" s="80">
        <v>14095521</v>
      </c>
      <c r="E39" s="80"/>
      <c r="F39" s="80">
        <v>13748529</v>
      </c>
      <c r="G39" s="80"/>
      <c r="H39" s="80">
        <v>13831884</v>
      </c>
    </row>
    <row r="40" spans="1:8" ht="12.75" customHeight="1" x14ac:dyDescent="0.2">
      <c r="B40" s="14" t="s">
        <v>77</v>
      </c>
      <c r="C40" s="8"/>
      <c r="D40" s="80">
        <v>12466584</v>
      </c>
      <c r="E40" s="80"/>
      <c r="F40" s="80">
        <v>15008064</v>
      </c>
      <c r="G40" s="80"/>
      <c r="H40" s="80">
        <v>14175514</v>
      </c>
    </row>
    <row r="41" spans="1:8" ht="12.75" customHeight="1" x14ac:dyDescent="0.2">
      <c r="B41" s="14" t="s">
        <v>78</v>
      </c>
      <c r="C41" s="8"/>
      <c r="D41" s="80">
        <v>9192217</v>
      </c>
      <c r="E41" s="80"/>
      <c r="F41" s="80">
        <v>8828151</v>
      </c>
      <c r="G41" s="80"/>
      <c r="H41" s="80">
        <v>8598300</v>
      </c>
    </row>
    <row r="42" spans="1:8" ht="12.75" customHeight="1" x14ac:dyDescent="0.2">
      <c r="B42" s="14" t="s">
        <v>79</v>
      </c>
      <c r="C42" s="8"/>
      <c r="D42" s="80">
        <v>369721</v>
      </c>
      <c r="E42" s="80"/>
      <c r="F42" s="80">
        <v>356099</v>
      </c>
      <c r="G42" s="80"/>
      <c r="H42" s="80">
        <v>369140</v>
      </c>
    </row>
    <row r="43" spans="1:8" ht="12.75" customHeight="1" x14ac:dyDescent="0.2">
      <c r="B43" s="14" t="s">
        <v>80</v>
      </c>
      <c r="C43" s="8"/>
      <c r="D43" s="80">
        <v>1172911</v>
      </c>
      <c r="E43" s="80"/>
      <c r="F43" s="80">
        <v>1105843</v>
      </c>
      <c r="G43" s="80"/>
      <c r="H43" s="80">
        <v>1098978</v>
      </c>
    </row>
    <row r="44" spans="1:8" ht="12.75" customHeight="1" x14ac:dyDescent="0.2">
      <c r="B44" s="14" t="s">
        <v>81</v>
      </c>
      <c r="C44" s="8"/>
      <c r="D44" s="80">
        <v>15243924</v>
      </c>
      <c r="E44" s="80"/>
      <c r="F44" s="80">
        <v>16387822</v>
      </c>
      <c r="G44" s="80"/>
      <c r="H44" s="80">
        <v>15050722</v>
      </c>
    </row>
    <row r="45" spans="1:8" ht="12.75" customHeight="1" x14ac:dyDescent="0.2">
      <c r="B45" s="14" t="s">
        <v>82</v>
      </c>
      <c r="C45" s="8"/>
      <c r="D45" s="80">
        <v>1134600</v>
      </c>
      <c r="E45" s="80"/>
      <c r="F45" s="80">
        <v>1418339</v>
      </c>
      <c r="G45" s="80"/>
      <c r="H45" s="80">
        <v>1696711</v>
      </c>
    </row>
    <row r="46" spans="1:8" ht="12.75" customHeight="1" x14ac:dyDescent="0.2">
      <c r="B46" s="73" t="s">
        <v>83</v>
      </c>
      <c r="C46" s="8"/>
      <c r="D46" s="80">
        <v>3702600</v>
      </c>
      <c r="E46" s="80"/>
      <c r="F46" s="80">
        <f>4839600-598166</f>
        <v>4241434</v>
      </c>
      <c r="G46" s="80"/>
      <c r="H46" s="80">
        <f>5130400-578900</f>
        <v>4551500</v>
      </c>
    </row>
    <row r="47" spans="1:8" ht="12.75" customHeight="1" x14ac:dyDescent="0.2">
      <c r="B47" s="8" t="s">
        <v>84</v>
      </c>
      <c r="C47" s="8"/>
      <c r="D47" s="80">
        <v>220400</v>
      </c>
      <c r="E47" s="80"/>
      <c r="F47" s="80">
        <v>477414</v>
      </c>
      <c r="G47" s="80"/>
      <c r="H47" s="80">
        <v>-609149</v>
      </c>
    </row>
    <row r="48" spans="1:8" ht="12.75" customHeight="1" thickBot="1" x14ac:dyDescent="0.25">
      <c r="B48" s="8"/>
      <c r="C48" s="8"/>
      <c r="D48" s="85">
        <f>SUM(D38:D47)</f>
        <v>68328950</v>
      </c>
      <c r="E48" s="83"/>
      <c r="F48" s="85">
        <f>SUM(F38:F47)</f>
        <v>72850218</v>
      </c>
      <c r="G48" s="83"/>
      <c r="H48" s="85">
        <f>SUM(H38:H47)</f>
        <v>72499879</v>
      </c>
    </row>
    <row r="49" spans="1:10" ht="8.1" customHeight="1" x14ac:dyDescent="0.2">
      <c r="B49" s="8"/>
      <c r="C49" s="8"/>
      <c r="D49" s="87"/>
      <c r="E49" s="87"/>
      <c r="F49" s="87"/>
      <c r="G49" s="87"/>
      <c r="H49" s="87"/>
    </row>
    <row r="50" spans="1:10" ht="12.75" customHeight="1" x14ac:dyDescent="0.2">
      <c r="B50" s="8" t="s">
        <v>129</v>
      </c>
      <c r="C50" s="8"/>
      <c r="D50" s="87">
        <f>+D35-D48</f>
        <v>0</v>
      </c>
      <c r="E50" s="87"/>
      <c r="F50" s="87">
        <f>+F35-F48</f>
        <v>-2962793</v>
      </c>
      <c r="G50" s="87"/>
      <c r="H50" s="87">
        <f>+H35-H48</f>
        <v>-2813850</v>
      </c>
    </row>
    <row r="51" spans="1:10" ht="8.1" customHeight="1" x14ac:dyDescent="0.2">
      <c r="B51" s="8"/>
      <c r="C51" s="8"/>
      <c r="D51" s="83"/>
      <c r="E51" s="83"/>
      <c r="F51" s="83"/>
      <c r="G51" s="83"/>
      <c r="H51" s="83"/>
    </row>
    <row r="52" spans="1:10" s="17" customFormat="1" ht="12.75" customHeight="1" x14ac:dyDescent="0.2">
      <c r="A52" s="3"/>
      <c r="B52" s="8" t="s">
        <v>85</v>
      </c>
      <c r="C52" s="8"/>
      <c r="D52" s="80">
        <v>0</v>
      </c>
      <c r="E52" s="80"/>
      <c r="F52" s="80">
        <v>4724262</v>
      </c>
      <c r="G52" s="80"/>
      <c r="H52" s="80">
        <v>4435192</v>
      </c>
      <c r="J52" s="24"/>
    </row>
    <row r="53" spans="1:10" ht="12.75" customHeight="1" x14ac:dyDescent="0.2">
      <c r="B53" s="8" t="s">
        <v>86</v>
      </c>
      <c r="C53" s="8"/>
      <c r="D53" s="94">
        <v>0</v>
      </c>
      <c r="E53" s="80"/>
      <c r="F53" s="94">
        <f>323581+228350</f>
        <v>551931</v>
      </c>
      <c r="G53" s="80"/>
      <c r="H53" s="94">
        <f>1331051-1047112</f>
        <v>283939</v>
      </c>
    </row>
    <row r="54" spans="1:10" ht="12.75" customHeight="1" x14ac:dyDescent="0.2">
      <c r="B54" s="8"/>
      <c r="C54" s="8"/>
      <c r="D54" s="76"/>
      <c r="E54" s="76"/>
      <c r="F54" s="76"/>
      <c r="G54" s="76"/>
      <c r="H54" s="76"/>
    </row>
    <row r="55" spans="1:10" ht="12.75" customHeight="1" thickBot="1" x14ac:dyDescent="0.25">
      <c r="A55" s="72" t="s">
        <v>88</v>
      </c>
      <c r="B55" s="15"/>
      <c r="C55" s="15"/>
      <c r="D55" s="88">
        <f>SUM(D50:D53)</f>
        <v>0</v>
      </c>
      <c r="E55" s="78"/>
      <c r="F55" s="88">
        <f>SUM(F50:F53)</f>
        <v>2313400</v>
      </c>
      <c r="G55" s="78"/>
      <c r="H55" s="88">
        <f>SUM(H50:H53)</f>
        <v>1905281</v>
      </c>
    </row>
    <row r="56" spans="1:10" ht="6" customHeight="1" thickTop="1" x14ac:dyDescent="0.2">
      <c r="A56" s="16"/>
      <c r="D56" s="24"/>
      <c r="E56" s="24"/>
      <c r="F56" s="24"/>
      <c r="G56" s="24"/>
      <c r="H56" s="24"/>
    </row>
    <row r="57" spans="1:10" ht="14.25" customHeight="1" x14ac:dyDescent="0.2">
      <c r="A57" s="16"/>
      <c r="D57" s="24"/>
      <c r="E57" s="24"/>
      <c r="F57" s="24"/>
      <c r="G57" s="24"/>
      <c r="H57" s="24"/>
    </row>
    <row r="58" spans="1:10" x14ac:dyDescent="0.2">
      <c r="A58" s="74" t="s">
        <v>90</v>
      </c>
      <c r="D58" s="24"/>
      <c r="E58" s="24"/>
      <c r="F58" s="24"/>
      <c r="G58" s="24"/>
      <c r="H58" s="24"/>
    </row>
    <row r="59" spans="1:10" ht="13.5" thickBot="1" x14ac:dyDescent="0.25">
      <c r="A59" s="69" t="s">
        <v>132</v>
      </c>
      <c r="B59" s="28"/>
      <c r="C59" s="28"/>
      <c r="D59" s="30"/>
      <c r="E59" s="30"/>
      <c r="F59" s="30"/>
      <c r="G59" s="30"/>
      <c r="H59" s="30"/>
      <c r="I59" s="28"/>
    </row>
    <row r="60" spans="1:10" ht="8.1" customHeight="1" x14ac:dyDescent="0.2">
      <c r="A60" s="7"/>
      <c r="D60" s="24"/>
      <c r="E60" s="24"/>
      <c r="F60" s="24"/>
      <c r="G60" s="24"/>
      <c r="H60" s="24"/>
    </row>
    <row r="61" spans="1:10" x14ac:dyDescent="0.2">
      <c r="A61" s="7"/>
      <c r="F61" s="26">
        <v>2017</v>
      </c>
      <c r="G61" s="27"/>
      <c r="H61" s="26">
        <v>2016</v>
      </c>
    </row>
    <row r="62" spans="1:10" x14ac:dyDescent="0.2">
      <c r="A62" s="7"/>
      <c r="F62" s="25" t="s">
        <v>22</v>
      </c>
      <c r="G62" s="25"/>
      <c r="H62" s="25" t="s">
        <v>22</v>
      </c>
    </row>
    <row r="63" spans="1:10" ht="12.75" customHeight="1" x14ac:dyDescent="0.2">
      <c r="A63" s="74" t="s">
        <v>91</v>
      </c>
      <c r="F63" s="25"/>
      <c r="G63" s="25"/>
      <c r="H63" s="25"/>
    </row>
    <row r="64" spans="1:10" ht="12.75" customHeight="1" x14ac:dyDescent="0.2">
      <c r="B64" s="14" t="s">
        <v>92</v>
      </c>
      <c r="C64" s="8"/>
      <c r="F64" s="79">
        <v>7587379</v>
      </c>
      <c r="G64" s="79"/>
      <c r="H64" s="79">
        <v>4420534</v>
      </c>
    </row>
    <row r="65" spans="1:8" ht="12.75" customHeight="1" x14ac:dyDescent="0.2">
      <c r="B65" s="8" t="s">
        <v>93</v>
      </c>
      <c r="C65" s="8"/>
      <c r="F65" s="79">
        <v>13205821</v>
      </c>
      <c r="G65" s="80"/>
      <c r="H65" s="79">
        <v>12921670</v>
      </c>
    </row>
    <row r="66" spans="1:8" ht="12.75" customHeight="1" x14ac:dyDescent="0.2">
      <c r="B66" s="8" t="s">
        <v>94</v>
      </c>
      <c r="C66" s="8"/>
      <c r="F66" s="79">
        <v>0</v>
      </c>
      <c r="G66" s="80"/>
      <c r="H66" s="79">
        <v>0</v>
      </c>
    </row>
    <row r="67" spans="1:8" ht="12.75" customHeight="1" x14ac:dyDescent="0.2">
      <c r="B67" s="14" t="s">
        <v>95</v>
      </c>
      <c r="C67" s="8"/>
      <c r="F67" s="81">
        <v>1499600</v>
      </c>
      <c r="G67" s="80"/>
      <c r="H67" s="81">
        <v>1377400</v>
      </c>
    </row>
    <row r="68" spans="1:8" s="17" customFormat="1" ht="12.75" customHeight="1" x14ac:dyDescent="0.2">
      <c r="B68" s="19"/>
      <c r="C68" s="19"/>
      <c r="F68" s="82">
        <f>SUM(F64:F67)</f>
        <v>22292800</v>
      </c>
      <c r="G68" s="83"/>
      <c r="H68" s="82">
        <f>SUM(H64:H67)</f>
        <v>18719604</v>
      </c>
    </row>
    <row r="69" spans="1:8" ht="8.1" customHeight="1" x14ac:dyDescent="0.2">
      <c r="A69" s="10"/>
      <c r="B69" s="10"/>
      <c r="C69" s="10"/>
      <c r="F69" s="79"/>
      <c r="G69" s="79"/>
      <c r="H69" s="79"/>
    </row>
    <row r="70" spans="1:8" ht="12.75" customHeight="1" x14ac:dyDescent="0.2">
      <c r="A70" s="11" t="s">
        <v>96</v>
      </c>
      <c r="F70" s="79"/>
      <c r="G70" s="79"/>
      <c r="H70" s="79"/>
    </row>
    <row r="71" spans="1:8" ht="12.75" customHeight="1" x14ac:dyDescent="0.2">
      <c r="B71" s="3" t="s">
        <v>97</v>
      </c>
      <c r="C71" s="8"/>
      <c r="F71" s="79">
        <v>9804968</v>
      </c>
      <c r="G71" s="79"/>
      <c r="H71" s="79">
        <v>8971410</v>
      </c>
    </row>
    <row r="72" spans="1:8" ht="12.75" customHeight="1" x14ac:dyDescent="0.2">
      <c r="B72" s="3" t="s">
        <v>98</v>
      </c>
      <c r="C72" s="8"/>
      <c r="F72" s="79">
        <v>823653</v>
      </c>
      <c r="G72" s="79"/>
      <c r="H72" s="79">
        <v>767970</v>
      </c>
    </row>
    <row r="73" spans="1:8" ht="12.75" customHeight="1" x14ac:dyDescent="0.2">
      <c r="B73" s="3" t="s">
        <v>99</v>
      </c>
      <c r="C73" s="8"/>
      <c r="F73" s="81">
        <v>52112408</v>
      </c>
      <c r="G73" s="79"/>
      <c r="H73" s="81">
        <v>52022981</v>
      </c>
    </row>
    <row r="74" spans="1:8" ht="12.75" customHeight="1" x14ac:dyDescent="0.2">
      <c r="B74" s="8"/>
      <c r="C74" s="8"/>
      <c r="F74" s="82">
        <f>SUM(F71:F73)</f>
        <v>62741029</v>
      </c>
      <c r="G74" s="78"/>
      <c r="H74" s="82">
        <f>SUM(H71:H73)</f>
        <v>61762361</v>
      </c>
    </row>
    <row r="75" spans="1:8" ht="8.1" customHeight="1" x14ac:dyDescent="0.2">
      <c r="A75" s="10"/>
      <c r="B75" s="10"/>
      <c r="C75" s="10"/>
      <c r="F75" s="79"/>
      <c r="G75" s="79"/>
      <c r="H75" s="79"/>
    </row>
    <row r="76" spans="1:8" ht="13.5" thickBot="1" x14ac:dyDescent="0.25">
      <c r="A76" s="75" t="s">
        <v>100</v>
      </c>
      <c r="B76" s="8"/>
      <c r="C76" s="8"/>
      <c r="F76" s="84">
        <f>+F74-F68</f>
        <v>40448229</v>
      </c>
      <c r="G76" s="78"/>
      <c r="H76" s="84">
        <f>+H74-H68</f>
        <v>43042757</v>
      </c>
    </row>
    <row r="77" spans="1:8" ht="8.1" customHeight="1" x14ac:dyDescent="0.2">
      <c r="A77" s="8"/>
      <c r="B77" s="8"/>
      <c r="C77" s="8"/>
      <c r="F77" s="79"/>
      <c r="G77" s="79"/>
      <c r="H77" s="79"/>
    </row>
    <row r="78" spans="1:8" x14ac:dyDescent="0.2">
      <c r="A78" s="75" t="s">
        <v>101</v>
      </c>
      <c r="B78" s="8"/>
      <c r="C78" s="8"/>
      <c r="F78" s="79"/>
      <c r="G78" s="79"/>
      <c r="H78" s="79"/>
    </row>
    <row r="79" spans="1:8" ht="12.75" customHeight="1" x14ac:dyDescent="0.2">
      <c r="B79" s="14" t="s">
        <v>102</v>
      </c>
      <c r="C79" s="8"/>
      <c r="F79" s="79">
        <v>78435348</v>
      </c>
      <c r="G79" s="79"/>
      <c r="H79" s="79">
        <v>76023164</v>
      </c>
    </row>
    <row r="80" spans="1:8" ht="12.75" customHeight="1" x14ac:dyDescent="0.2">
      <c r="B80" s="8" t="s">
        <v>104</v>
      </c>
      <c r="C80" s="8"/>
      <c r="F80" s="79">
        <v>0</v>
      </c>
      <c r="G80" s="79"/>
      <c r="H80" s="79">
        <v>286205</v>
      </c>
    </row>
    <row r="81" spans="1:8" ht="12.75" customHeight="1" x14ac:dyDescent="0.2">
      <c r="B81" s="8" t="s">
        <v>105</v>
      </c>
      <c r="C81" s="8"/>
      <c r="F81" s="79">
        <v>256565</v>
      </c>
      <c r="G81" s="79"/>
      <c r="H81" s="79">
        <v>286152</v>
      </c>
    </row>
    <row r="82" spans="1:8" ht="12.75" customHeight="1" x14ac:dyDescent="0.2">
      <c r="B82" s="8" t="s">
        <v>103</v>
      </c>
      <c r="C82" s="8"/>
      <c r="F82" s="81">
        <v>223966</v>
      </c>
      <c r="G82" s="79"/>
      <c r="H82" s="81">
        <v>66816</v>
      </c>
    </row>
    <row r="83" spans="1:8" ht="12.75" customHeight="1" thickBot="1" x14ac:dyDescent="0.25">
      <c r="B83" s="8"/>
      <c r="C83" s="8"/>
      <c r="F83" s="85">
        <f>SUM(F79:F82)</f>
        <v>78915879</v>
      </c>
      <c r="G83" s="80"/>
      <c r="H83" s="85">
        <f>SUM(H79:H82)</f>
        <v>76662337</v>
      </c>
    </row>
    <row r="84" spans="1:8" ht="8.1" customHeight="1" x14ac:dyDescent="0.2">
      <c r="B84" s="8"/>
      <c r="C84" s="8"/>
      <c r="F84" s="80"/>
      <c r="G84" s="80"/>
      <c r="H84" s="80"/>
    </row>
    <row r="85" spans="1:8" ht="13.5" thickBot="1" x14ac:dyDescent="0.25">
      <c r="A85" s="75" t="s">
        <v>107</v>
      </c>
      <c r="B85" s="8"/>
      <c r="C85" s="8"/>
      <c r="F85" s="86">
        <f>+F83-F76</f>
        <v>38467650</v>
      </c>
      <c r="G85" s="80"/>
      <c r="H85" s="86">
        <f>+H83-H76</f>
        <v>33619580</v>
      </c>
    </row>
    <row r="86" spans="1:8" ht="8.1" customHeight="1" thickTop="1" x14ac:dyDescent="0.2">
      <c r="A86" s="12"/>
      <c r="B86" s="8"/>
      <c r="C86" s="8"/>
      <c r="F86" s="79"/>
      <c r="G86" s="79"/>
      <c r="H86" s="79"/>
    </row>
    <row r="87" spans="1:8" x14ac:dyDescent="0.2">
      <c r="A87" s="12" t="s">
        <v>108</v>
      </c>
      <c r="B87" s="8"/>
      <c r="C87" s="8"/>
      <c r="F87" s="79"/>
      <c r="G87" s="79"/>
      <c r="H87" s="79"/>
    </row>
    <row r="88" spans="1:8" x14ac:dyDescent="0.2">
      <c r="B88" s="14" t="s">
        <v>109</v>
      </c>
      <c r="C88" s="8"/>
      <c r="F88" s="79">
        <v>8380585</v>
      </c>
      <c r="G88" s="79"/>
      <c r="H88" s="79">
        <v>6118409</v>
      </c>
    </row>
    <row r="89" spans="1:8" x14ac:dyDescent="0.2">
      <c r="B89" s="20" t="s">
        <v>110</v>
      </c>
      <c r="C89" s="2"/>
      <c r="F89" s="79">
        <v>3239515</v>
      </c>
      <c r="G89" s="79"/>
      <c r="H89" s="79">
        <v>3386116</v>
      </c>
    </row>
    <row r="90" spans="1:8" x14ac:dyDescent="0.2">
      <c r="B90" s="2" t="s">
        <v>136</v>
      </c>
      <c r="C90" s="2"/>
      <c r="F90" s="79">
        <v>-349600</v>
      </c>
      <c r="G90" s="79"/>
      <c r="H90" s="79">
        <v>-399500</v>
      </c>
    </row>
    <row r="91" spans="1:8" x14ac:dyDescent="0.2">
      <c r="B91" s="20" t="s">
        <v>144</v>
      </c>
      <c r="C91" s="2"/>
      <c r="F91" s="79">
        <v>-947283</v>
      </c>
      <c r="G91" s="79"/>
      <c r="H91" s="79">
        <v>-2138466</v>
      </c>
    </row>
    <row r="92" spans="1:8" x14ac:dyDescent="0.2">
      <c r="B92" s="2" t="s">
        <v>127</v>
      </c>
      <c r="C92" s="2"/>
      <c r="F92" s="81">
        <v>28144433</v>
      </c>
      <c r="G92" s="79"/>
      <c r="H92" s="81">
        <v>26653021</v>
      </c>
    </row>
    <row r="93" spans="1:8" x14ac:dyDescent="0.2">
      <c r="B93" s="2"/>
      <c r="C93" s="2"/>
      <c r="F93" s="82">
        <f>SUM(F88:F92)</f>
        <v>38467650</v>
      </c>
      <c r="G93" s="78"/>
      <c r="H93" s="82">
        <f>SUM(H88:H92)</f>
        <v>33619580</v>
      </c>
    </row>
    <row r="94" spans="1:8" x14ac:dyDescent="0.2">
      <c r="B94" s="2"/>
      <c r="C94" s="2"/>
      <c r="F94" s="23"/>
      <c r="G94" s="23"/>
      <c r="H94" s="23"/>
    </row>
    <row r="95" spans="1:8" x14ac:dyDescent="0.2">
      <c r="B95" s="2"/>
      <c r="C95" s="2"/>
      <c r="F95" s="23"/>
      <c r="G95" s="23"/>
      <c r="H95" s="23"/>
    </row>
    <row r="96" spans="1:8" x14ac:dyDescent="0.2">
      <c r="A96" s="39" t="s">
        <v>112</v>
      </c>
      <c r="B96" s="2"/>
      <c r="C96" s="2"/>
      <c r="F96" s="23"/>
      <c r="G96" s="23"/>
      <c r="H96" s="23"/>
    </row>
    <row r="97" spans="1:9" ht="13.5" thickBot="1" x14ac:dyDescent="0.25">
      <c r="A97" s="29" t="s">
        <v>67</v>
      </c>
      <c r="B97" s="28"/>
      <c r="C97" s="28"/>
      <c r="D97" s="30"/>
      <c r="E97" s="30"/>
      <c r="F97" s="30"/>
      <c r="G97" s="30"/>
      <c r="H97" s="30"/>
      <c r="I97" s="28"/>
    </row>
    <row r="98" spans="1:9" ht="8.1" customHeight="1" x14ac:dyDescent="0.2">
      <c r="A98" s="1"/>
      <c r="D98" s="24"/>
      <c r="E98" s="24"/>
      <c r="F98" s="24"/>
      <c r="G98" s="24"/>
      <c r="H98" s="24"/>
    </row>
    <row r="99" spans="1:9" x14ac:dyDescent="0.2">
      <c r="A99" s="1"/>
      <c r="D99" s="4"/>
      <c r="E99" s="4"/>
      <c r="F99" s="59">
        <v>2017</v>
      </c>
      <c r="G99" s="4"/>
      <c r="H99" s="59">
        <v>2016</v>
      </c>
    </row>
    <row r="100" spans="1:9" x14ac:dyDescent="0.2">
      <c r="A100" s="5"/>
      <c r="B100" s="5"/>
      <c r="C100" s="5"/>
      <c r="D100" s="6"/>
      <c r="E100" s="6"/>
      <c r="F100" s="6" t="s">
        <v>68</v>
      </c>
      <c r="G100" s="6"/>
      <c r="H100" s="6" t="s">
        <v>68</v>
      </c>
    </row>
    <row r="101" spans="1:9" x14ac:dyDescent="0.2">
      <c r="A101" s="5"/>
      <c r="B101" s="5"/>
      <c r="C101" s="5"/>
      <c r="D101" s="6"/>
      <c r="E101" s="6"/>
      <c r="F101" s="6" t="s">
        <v>22</v>
      </c>
      <c r="G101" s="6"/>
      <c r="H101" s="6" t="s">
        <v>22</v>
      </c>
    </row>
    <row r="102" spans="1:9" x14ac:dyDescent="0.2">
      <c r="A102" s="71" t="s">
        <v>69</v>
      </c>
      <c r="B102" s="66"/>
      <c r="C102" s="2"/>
      <c r="D102" s="21"/>
      <c r="E102" s="21"/>
      <c r="F102" s="21"/>
      <c r="G102" s="21"/>
      <c r="H102" s="21"/>
    </row>
    <row r="103" spans="1:9" ht="13.5" thickBot="1" x14ac:dyDescent="0.25">
      <c r="B103" s="20" t="s">
        <v>113</v>
      </c>
      <c r="C103" s="2"/>
      <c r="D103" s="21"/>
      <c r="E103" s="21"/>
      <c r="F103" s="77">
        <v>3092015</v>
      </c>
      <c r="G103" s="80"/>
      <c r="H103" s="77">
        <v>2085189</v>
      </c>
    </row>
    <row r="104" spans="1:9" ht="8.1" customHeight="1" x14ac:dyDescent="0.2">
      <c r="B104" s="2"/>
      <c r="C104" s="2"/>
      <c r="F104" s="45"/>
      <c r="G104" s="45"/>
      <c r="H104" s="45"/>
    </row>
    <row r="105" spans="1:9" x14ac:dyDescent="0.2">
      <c r="A105" s="72" t="s">
        <v>114</v>
      </c>
      <c r="B105" s="9"/>
      <c r="C105" s="9"/>
      <c r="D105" s="22"/>
      <c r="E105" s="22"/>
      <c r="F105" s="43"/>
      <c r="G105" s="43"/>
      <c r="H105" s="43"/>
    </row>
    <row r="106" spans="1:9" x14ac:dyDescent="0.2">
      <c r="B106" s="14" t="s">
        <v>118</v>
      </c>
      <c r="C106" s="8"/>
      <c r="D106" s="21"/>
      <c r="E106" s="21"/>
      <c r="F106" s="80">
        <v>319578</v>
      </c>
      <c r="G106" s="80"/>
      <c r="H106" s="80">
        <f>10246+11811</f>
        <v>22057</v>
      </c>
    </row>
    <row r="107" spans="1:9" x14ac:dyDescent="0.2">
      <c r="B107" s="14" t="s">
        <v>117</v>
      </c>
      <c r="C107" s="8"/>
      <c r="D107" s="21"/>
      <c r="E107" s="21"/>
      <c r="F107" s="80">
        <v>2716425</v>
      </c>
      <c r="G107" s="80"/>
      <c r="H107" s="80">
        <v>1893789</v>
      </c>
    </row>
    <row r="108" spans="1:9" x14ac:dyDescent="0.2">
      <c r="B108" s="14" t="s">
        <v>119</v>
      </c>
      <c r="C108" s="8"/>
      <c r="D108" s="21"/>
      <c r="E108" s="21"/>
      <c r="F108" s="80">
        <v>1134627</v>
      </c>
      <c r="G108" s="80"/>
      <c r="H108" s="80">
        <v>2864630</v>
      </c>
    </row>
    <row r="109" spans="1:9" x14ac:dyDescent="0.2">
      <c r="B109" s="14" t="s">
        <v>115</v>
      </c>
      <c r="C109" s="8"/>
      <c r="D109" s="21"/>
      <c r="E109" s="21"/>
      <c r="F109" s="80">
        <v>2293487</v>
      </c>
      <c r="G109" s="80"/>
      <c r="H109" s="80">
        <f>1590708+282274</f>
        <v>1872982</v>
      </c>
    </row>
    <row r="110" spans="1:9" x14ac:dyDescent="0.2">
      <c r="B110" s="14" t="s">
        <v>116</v>
      </c>
      <c r="C110" s="8"/>
      <c r="D110" s="21"/>
      <c r="E110" s="21"/>
      <c r="F110" s="80">
        <v>663248</v>
      </c>
      <c r="G110" s="80"/>
      <c r="H110" s="80">
        <f>1963297-282274</f>
        <v>1681023</v>
      </c>
    </row>
    <row r="111" spans="1:9" x14ac:dyDescent="0.2">
      <c r="B111" s="14" t="s">
        <v>120</v>
      </c>
      <c r="C111" s="8"/>
      <c r="D111" s="21"/>
      <c r="E111" s="21"/>
      <c r="F111" s="80">
        <v>57527</v>
      </c>
      <c r="G111" s="80"/>
      <c r="H111" s="80">
        <v>344119</v>
      </c>
    </row>
    <row r="112" spans="1:9" x14ac:dyDescent="0.2">
      <c r="B112" s="14" t="s">
        <v>121</v>
      </c>
      <c r="C112" s="8"/>
      <c r="D112" s="21"/>
      <c r="E112" s="21"/>
      <c r="F112" s="94">
        <v>217280</v>
      </c>
      <c r="G112" s="80"/>
      <c r="H112" s="94">
        <v>93758</v>
      </c>
    </row>
    <row r="113" spans="1:9" ht="13.5" thickBot="1" x14ac:dyDescent="0.25">
      <c r="B113" s="2"/>
      <c r="C113" s="2"/>
      <c r="F113" s="77">
        <f>SUM(F106:F112)</f>
        <v>7402172</v>
      </c>
      <c r="G113" s="78"/>
      <c r="H113" s="77">
        <f>SUM(H106:H112)</f>
        <v>8772358</v>
      </c>
    </row>
    <row r="114" spans="1:9" x14ac:dyDescent="0.2">
      <c r="B114" s="2"/>
      <c r="C114" s="2"/>
      <c r="F114" s="23"/>
      <c r="G114" s="23"/>
      <c r="H114" s="23"/>
    </row>
    <row r="115" spans="1:9" x14ac:dyDescent="0.2">
      <c r="B115" s="2"/>
      <c r="C115" s="2"/>
      <c r="F115" s="23"/>
      <c r="G115" s="23"/>
      <c r="H115" s="23"/>
    </row>
    <row r="116" spans="1:9" x14ac:dyDescent="0.2">
      <c r="A116" s="39" t="s">
        <v>43</v>
      </c>
      <c r="B116" s="2"/>
      <c r="C116" s="2"/>
      <c r="F116" s="23"/>
      <c r="G116" s="23"/>
      <c r="H116" s="23"/>
    </row>
    <row r="117" spans="1:9" x14ac:dyDescent="0.2">
      <c r="B117" s="2"/>
      <c r="C117" s="2"/>
      <c r="F117" s="23"/>
      <c r="G117" s="23"/>
      <c r="H117" s="23"/>
    </row>
    <row r="118" spans="1:9" ht="57" customHeight="1" x14ac:dyDescent="0.2">
      <c r="A118" s="63" t="s">
        <v>128</v>
      </c>
      <c r="B118" s="63"/>
      <c r="C118" s="63"/>
      <c r="D118" s="63"/>
      <c r="E118" s="63"/>
      <c r="F118" s="63"/>
      <c r="G118" s="63"/>
      <c r="H118" s="63"/>
      <c r="I118" s="63"/>
    </row>
    <row r="119" spans="1:9" x14ac:dyDescent="0.2">
      <c r="A119" s="10"/>
      <c r="B119" s="10"/>
      <c r="C119" s="10"/>
      <c r="D119" s="10"/>
      <c r="E119" s="10"/>
      <c r="F119" s="10"/>
      <c r="G119" s="10"/>
      <c r="H119" s="10"/>
      <c r="I119" s="10"/>
    </row>
    <row r="120" spans="1:9" ht="15" x14ac:dyDescent="0.2">
      <c r="A120" s="67" t="s">
        <v>44</v>
      </c>
      <c r="B120" s="67"/>
      <c r="C120" s="67"/>
      <c r="D120" s="67"/>
      <c r="E120" s="67"/>
      <c r="F120" s="67"/>
      <c r="G120" s="67"/>
      <c r="H120" s="67"/>
      <c r="I120" s="67"/>
    </row>
    <row r="121" spans="1:9" ht="15" x14ac:dyDescent="0.2">
      <c r="A121" s="65" t="s">
        <v>122</v>
      </c>
      <c r="B121" s="65"/>
      <c r="C121" s="65"/>
      <c r="D121" s="65"/>
      <c r="E121" s="65"/>
      <c r="F121" s="65"/>
      <c r="G121" s="65"/>
      <c r="H121" s="65"/>
      <c r="I121" s="40"/>
    </row>
    <row r="123" spans="1:9" x14ac:dyDescent="0.2">
      <c r="A123" s="3" t="s">
        <v>123</v>
      </c>
    </row>
  </sheetData>
  <mergeCells count="17">
    <mergeCell ref="B14:I14"/>
    <mergeCell ref="D27:F27"/>
    <mergeCell ref="A4:I4"/>
    <mergeCell ref="A6:I6"/>
    <mergeCell ref="A8:B8"/>
    <mergeCell ref="B10:I10"/>
    <mergeCell ref="B12:I12"/>
    <mergeCell ref="A102:B102"/>
    <mergeCell ref="A118:I118"/>
    <mergeCell ref="A120:I120"/>
    <mergeCell ref="A121:H121"/>
    <mergeCell ref="B16:I16"/>
    <mergeCell ref="B18:I18"/>
    <mergeCell ref="B20:I20"/>
    <mergeCell ref="B21:H21"/>
    <mergeCell ref="A22:H22"/>
    <mergeCell ref="A30:B30"/>
  </mergeCells>
  <printOptions horizontalCentered="1"/>
  <pageMargins left="0.31496062992125984" right="0.31496062992125984" top="0.31496062992125984" bottom="0.19685039370078741" header="0.31496062992125984" footer="0.31496062992125984"/>
  <pageSetup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Mayor Report (EN)</vt:lpstr>
      <vt:lpstr>Mayor Report (FR)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Marino</dc:creator>
  <cp:lastModifiedBy>Angelo Marino</cp:lastModifiedBy>
  <cp:lastPrinted>2018-06-11T16:28:04Z</cp:lastPrinted>
  <dcterms:created xsi:type="dcterms:W3CDTF">2018-05-29T14:32:09Z</dcterms:created>
  <dcterms:modified xsi:type="dcterms:W3CDTF">2018-06-11T16:29:19Z</dcterms:modified>
</cp:coreProperties>
</file>