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FINANCE\Audit 2019\CSL Audit\Auditor's Requests Annual Requirements\16. RFA 2019 Financial Statements\Condensed Financial Stats and Mayors Report\"/>
    </mc:Choice>
  </mc:AlternateContent>
  <bookViews>
    <workbookView xWindow="0" yWindow="0" windowWidth="28800" windowHeight="12135" activeTab="1"/>
  </bookViews>
  <sheets>
    <sheet name="Mayor Message" sheetId="2" r:id="rId1"/>
    <sheet name="Mayor Report (FR)" sheetId="3" r:id="rId2"/>
    <sheet name="Sheet1" sheetId="4" r:id="rId3"/>
  </sheets>
  <calcPr calcId="152511" iterateCount="1"/>
</workbook>
</file>

<file path=xl/calcChain.xml><?xml version="1.0" encoding="utf-8"?>
<calcChain xmlns="http://schemas.openxmlformats.org/spreadsheetml/2006/main">
  <c r="H116" i="3" l="1"/>
  <c r="F113" i="3"/>
  <c r="F112" i="3"/>
  <c r="F116" i="3" s="1"/>
  <c r="H109" i="3"/>
  <c r="H106" i="3"/>
  <c r="F105" i="3"/>
  <c r="F106" i="3" s="1"/>
  <c r="H34" i="2" l="1"/>
  <c r="H33" i="2"/>
  <c r="H34" i="3"/>
  <c r="H33" i="3"/>
  <c r="F34" i="3" l="1"/>
  <c r="F33" i="3"/>
  <c r="F34" i="2"/>
  <c r="F33" i="2"/>
  <c r="J27" i="4" l="1"/>
  <c r="J26" i="4"/>
  <c r="J25" i="4"/>
  <c r="J24" i="4"/>
  <c r="J23" i="4"/>
  <c r="J22" i="4"/>
  <c r="J21" i="4"/>
  <c r="L9" i="4" l="1"/>
  <c r="K9" i="4"/>
  <c r="J9" i="4"/>
  <c r="L34" i="4"/>
  <c r="L28" i="4"/>
  <c r="L18" i="4"/>
  <c r="L32" i="4"/>
  <c r="K34" i="4"/>
  <c r="J34" i="4"/>
  <c r="F17" i="4"/>
  <c r="H37" i="4"/>
  <c r="H41" i="4" s="1"/>
  <c r="F37" i="4"/>
  <c r="K32" i="4"/>
  <c r="J32" i="4"/>
  <c r="H32" i="4"/>
  <c r="F32" i="4"/>
  <c r="D37" i="4"/>
  <c r="H28" i="4"/>
  <c r="F28" i="4"/>
  <c r="H11" i="4"/>
  <c r="H18" i="4" s="1"/>
  <c r="F18" i="4"/>
  <c r="F41" i="4" s="1"/>
  <c r="D18" i="4"/>
  <c r="H94" i="3"/>
  <c r="F94" i="3"/>
  <c r="H83" i="3"/>
  <c r="F83" i="3"/>
  <c r="H74" i="3"/>
  <c r="F74" i="3"/>
  <c r="H68" i="3"/>
  <c r="F68" i="3"/>
  <c r="H48" i="3"/>
  <c r="F48" i="3"/>
  <c r="D48" i="3"/>
  <c r="D35" i="3"/>
  <c r="H35" i="3"/>
  <c r="F35" i="3"/>
  <c r="F113" i="2"/>
  <c r="F112" i="2"/>
  <c r="F105" i="2"/>
  <c r="H109" i="2"/>
  <c r="H116" i="2" s="1"/>
  <c r="H106" i="2"/>
  <c r="H94" i="2"/>
  <c r="H83" i="2"/>
  <c r="H74" i="2"/>
  <c r="H68" i="2"/>
  <c r="J28" i="4" l="1"/>
  <c r="K28" i="4" s="1"/>
  <c r="D41" i="4"/>
  <c r="J18" i="4"/>
  <c r="K18" i="4" s="1"/>
  <c r="H50" i="3"/>
  <c r="H55" i="3" s="1"/>
  <c r="F50" i="3"/>
  <c r="F55" i="3" s="1"/>
  <c r="H76" i="3"/>
  <c r="H85" i="3" s="1"/>
  <c r="F76" i="3"/>
  <c r="F85" i="3" s="1"/>
  <c r="D50" i="3"/>
  <c r="D55" i="3" s="1"/>
  <c r="H76" i="2"/>
  <c r="H85" i="2" s="1"/>
  <c r="H48" i="2"/>
  <c r="H35" i="2"/>
  <c r="H50" i="2" s="1"/>
  <c r="H55" i="2" s="1"/>
  <c r="J37" i="4" l="1"/>
  <c r="K37" i="4" s="1"/>
  <c r="L37" i="4"/>
  <c r="F106" i="2"/>
  <c r="F116" i="2" l="1"/>
  <c r="D35" i="2" l="1"/>
  <c r="F48" i="2"/>
  <c r="D48" i="2"/>
  <c r="F35" i="2" l="1"/>
  <c r="D50" i="2"/>
  <c r="D55" i="2" s="1"/>
  <c r="F94" i="2"/>
  <c r="F83" i="2"/>
  <c r="F74" i="2"/>
  <c r="F68" i="2"/>
  <c r="F50" i="2" l="1"/>
  <c r="F55" i="2" s="1"/>
  <c r="F76" i="2"/>
  <c r="F85" i="2" s="1"/>
</calcChain>
</file>

<file path=xl/sharedStrings.xml><?xml version="1.0" encoding="utf-8"?>
<sst xmlns="http://schemas.openxmlformats.org/spreadsheetml/2006/main" count="217" uniqueCount="158">
  <si>
    <r>
      <rPr>
        <sz val="10"/>
        <color rgb="FF161616"/>
        <rFont val="Arial"/>
        <family val="2"/>
      </rPr>
      <t>Taxes</t>
    </r>
  </si>
  <si>
    <r>
      <rPr>
        <sz val="10"/>
        <color rgb="FF161616"/>
        <rFont val="Arial"/>
        <family val="2"/>
      </rPr>
      <t>Payments in lieu of taxes</t>
    </r>
  </si>
  <si>
    <r>
      <rPr>
        <sz val="10"/>
        <color rgb="FF161616"/>
        <rFont val="Arial"/>
        <family val="2"/>
      </rPr>
      <t>General administration</t>
    </r>
  </si>
  <si>
    <r>
      <rPr>
        <sz val="10"/>
        <color rgb="FF161616"/>
        <rFont val="Arial"/>
        <family val="2"/>
      </rPr>
      <t>Public security</t>
    </r>
  </si>
  <si>
    <r>
      <rPr>
        <sz val="10"/>
        <color rgb="FF161616"/>
        <rFont val="Arial"/>
        <family val="2"/>
      </rPr>
      <t>Transportation</t>
    </r>
  </si>
  <si>
    <r>
      <rPr>
        <sz val="10"/>
        <color rgb="FF161616"/>
        <rFont val="Arial"/>
        <family val="2"/>
      </rPr>
      <t>Environmental hygiene</t>
    </r>
  </si>
  <si>
    <r>
      <rPr>
        <sz val="10"/>
        <color rgb="FF161616"/>
        <rFont val="Arial"/>
        <family val="2"/>
      </rPr>
      <t>Health and welfare</t>
    </r>
  </si>
  <si>
    <r>
      <rPr>
        <sz val="10"/>
        <color rgb="FF161616"/>
        <rFont val="Arial"/>
        <family val="2"/>
      </rPr>
      <t>Urban planning and development</t>
    </r>
  </si>
  <si>
    <r>
      <rPr>
        <sz val="10"/>
        <color rgb="FF161616"/>
        <rFont val="Arial"/>
        <family val="2"/>
      </rPr>
      <t>Recreat</t>
    </r>
    <r>
      <rPr>
        <sz val="10"/>
        <color rgb="FF2F2F2F"/>
        <rFont val="Arial"/>
        <family val="2"/>
      </rPr>
      <t>i</t>
    </r>
    <r>
      <rPr>
        <sz val="10"/>
        <color rgb="FF161616"/>
        <rFont val="Arial"/>
        <family val="2"/>
      </rPr>
      <t>on and culture</t>
    </r>
  </si>
  <si>
    <r>
      <rPr>
        <sz val="10"/>
        <color rgb="FF161616"/>
        <rFont val="Arial"/>
        <family val="2"/>
      </rPr>
      <t>Financing expenses</t>
    </r>
  </si>
  <si>
    <r>
      <rPr>
        <sz val="10"/>
        <color rgb="FF161616"/>
        <rFont val="Arial"/>
        <family val="2"/>
      </rPr>
      <t>Cash</t>
    </r>
  </si>
  <si>
    <r>
      <rPr>
        <sz val="10"/>
        <color rgb="FF161616"/>
        <rFont val="Arial"/>
        <family val="2"/>
      </rPr>
      <t>Accounts receivable</t>
    </r>
  </si>
  <si>
    <r>
      <rPr>
        <sz val="10"/>
        <color rgb="FF161616"/>
        <rFont val="Arial"/>
        <family val="2"/>
      </rPr>
      <t>Investments</t>
    </r>
  </si>
  <si>
    <r>
      <rPr>
        <sz val="10"/>
        <color rgb="FF161616"/>
        <rFont val="Arial"/>
        <family val="2"/>
      </rPr>
      <t>Accounts payable and accrued liabilities</t>
    </r>
  </si>
  <si>
    <r>
      <rPr>
        <sz val="10"/>
        <color rgb="FF161616"/>
        <rFont val="Arial"/>
        <family val="2"/>
      </rPr>
      <t>Deferred revenues</t>
    </r>
  </si>
  <si>
    <r>
      <rPr>
        <sz val="10"/>
        <color rgb="FF161616"/>
        <rFont val="Arial"/>
        <family val="2"/>
      </rPr>
      <t>Assets held for sale</t>
    </r>
  </si>
  <si>
    <r>
      <rPr>
        <sz val="10"/>
        <color rgb="FF161616"/>
        <rFont val="Arial"/>
        <family val="2"/>
      </rPr>
      <t>Inventories</t>
    </r>
  </si>
  <si>
    <r>
      <rPr>
        <sz val="10"/>
        <color rgb="FF161616"/>
        <rFont val="Arial"/>
        <family val="2"/>
      </rPr>
      <t>Amount to be taxed or funded in the future</t>
    </r>
  </si>
  <si>
    <r>
      <rPr>
        <sz val="10"/>
        <color rgb="FF161616"/>
        <rFont val="Arial"/>
        <family val="2"/>
      </rPr>
      <t>Net investment in capital assets</t>
    </r>
  </si>
  <si>
    <r>
      <rPr>
        <b/>
        <sz val="10"/>
        <color rgb="FF161616"/>
        <rFont val="Arial"/>
        <family val="2"/>
      </rPr>
      <t>REVENUES</t>
    </r>
  </si>
  <si>
    <t>Budget</t>
  </si>
  <si>
    <t>Actual</t>
  </si>
  <si>
    <t>$</t>
  </si>
  <si>
    <r>
      <rPr>
        <sz val="10"/>
        <color rgb="FF1C1C1C"/>
        <rFont val="Arial"/>
        <family val="2"/>
      </rPr>
      <t>Repayment of long-term debt</t>
    </r>
  </si>
  <si>
    <r>
      <rPr>
        <b/>
        <sz val="10"/>
        <color rgb="FF161616"/>
        <rFont val="Arial"/>
        <family val="2"/>
      </rPr>
      <t>FINANCIAL ASSETS</t>
    </r>
  </si>
  <si>
    <r>
      <rPr>
        <b/>
        <sz val="10"/>
        <color rgb="FF161616"/>
        <rFont val="Arial"/>
        <family val="2"/>
      </rPr>
      <t>LIABILITIES</t>
    </r>
  </si>
  <si>
    <t>Long-term debt</t>
  </si>
  <si>
    <r>
      <rPr>
        <b/>
        <sz val="10"/>
        <color rgb="FF161616"/>
        <rFont val="Arial"/>
        <family val="2"/>
      </rPr>
      <t>NET DEBT</t>
    </r>
  </si>
  <si>
    <r>
      <rPr>
        <b/>
        <sz val="10"/>
        <color rgb="FF161616"/>
        <rFont val="Arial"/>
        <family val="2"/>
      </rPr>
      <t>NON-FINANCIAL ASSETS</t>
    </r>
  </si>
  <si>
    <r>
      <rPr>
        <b/>
        <sz val="10"/>
        <color rgb="FF161616"/>
        <rFont val="Arial"/>
        <family val="2"/>
      </rPr>
      <t>ACCUMULATED SURPLUS</t>
    </r>
  </si>
  <si>
    <r>
      <rPr>
        <b/>
        <sz val="10"/>
        <color rgb="FF161616"/>
        <rFont val="Arial"/>
        <family val="2"/>
      </rPr>
      <t>STATEMENT OF FINANCIAL POSITION</t>
    </r>
  </si>
  <si>
    <r>
      <rPr>
        <b/>
        <sz val="10"/>
        <color rgb="FF161616"/>
        <rFont val="Arial"/>
        <family val="2"/>
      </rPr>
      <t>STATEMENT OF OPERATIONS</t>
    </r>
  </si>
  <si>
    <r>
      <rPr>
        <b/>
        <sz val="10"/>
        <color rgb="FF161616"/>
        <rFont val="Arial"/>
        <family val="2"/>
      </rPr>
      <t>EXPENDITURES</t>
    </r>
  </si>
  <si>
    <r>
      <rPr>
        <b/>
        <sz val="10"/>
        <color rgb="FF161616"/>
        <rFont val="Arial"/>
        <family val="2"/>
      </rPr>
      <t>SURPLUS (DEFICIT) FOR THE YEAR</t>
    </r>
  </si>
  <si>
    <t>Employee future benefits</t>
  </si>
  <si>
    <t xml:space="preserve">Capital assets </t>
  </si>
  <si>
    <t>Restricted operating surplus</t>
  </si>
  <si>
    <t>Reserved funds</t>
  </si>
  <si>
    <t>Surplus (deficit) from capital asset activities</t>
  </si>
  <si>
    <t>Other non-financial assets</t>
  </si>
  <si>
    <t>Other Revenues</t>
  </si>
  <si>
    <t>Appropriations to/(from) the operating budget</t>
  </si>
  <si>
    <t>Net Revenues</t>
  </si>
  <si>
    <t>Adjustments: Depreciation</t>
  </si>
  <si>
    <t>Report Highlights</t>
  </si>
  <si>
    <t>►</t>
  </si>
  <si>
    <t>Unrestricted operating surplus (incl. pension plan surplus)</t>
  </si>
  <si>
    <t>Conclusion</t>
  </si>
  <si>
    <t>Mitchell Brownstein</t>
  </si>
  <si>
    <t>Mayor</t>
  </si>
  <si>
    <t>Government grants</t>
  </si>
  <si>
    <t>Government grants (operating budget only)</t>
  </si>
  <si>
    <t>Aqueduct and sewer infrastructure</t>
  </si>
  <si>
    <t>Parks and playground equipment</t>
  </si>
  <si>
    <t>Municipal buildings</t>
  </si>
  <si>
    <t>Vehicles</t>
  </si>
  <si>
    <t>Furniture and office equipment</t>
  </si>
  <si>
    <t xml:space="preserve">CAPITAL INVESTMENTS </t>
  </si>
  <si>
    <t>Machinery and heavy equipment</t>
  </si>
  <si>
    <t>Repairs to underpasses (Cavendish)</t>
  </si>
  <si>
    <t xml:space="preserve">                   Net proceeds of disposition of assets/Gain on disposal</t>
  </si>
  <si>
    <t>On an annual basis, City Council and City Administration focus on creating a fair, efficient and responsible budget, and in monitoring revenues and expenses throughout the year. I am very pleased with the financial position of the City and assure you that we will continue to do everything possible to maintain the excellent level of services and high quality standards that residents have come to expect.</t>
  </si>
  <si>
    <t>Faits saillants du rapport</t>
  </si>
  <si>
    <t>ÉTAT DES RÉSULTATS</t>
  </si>
  <si>
    <t>Réalisations</t>
  </si>
  <si>
    <t>REVENUS</t>
  </si>
  <si>
    <t>Compensation tenant lieu de taxes</t>
  </si>
  <si>
    <t>Transferts - subventions (fonctionnement)</t>
  </si>
  <si>
    <t>Autres revenus</t>
  </si>
  <si>
    <t>Administration générale</t>
  </si>
  <si>
    <t>Sécurité publique</t>
  </si>
  <si>
    <t>Transport</t>
  </si>
  <si>
    <t>Hygiène du milieu</t>
  </si>
  <si>
    <t>Santé et bien-être</t>
  </si>
  <si>
    <t>Aménagement, urbanisme et développement</t>
  </si>
  <si>
    <t>Loisirs et culture</t>
  </si>
  <si>
    <t>Frais de financement</t>
  </si>
  <si>
    <t>Remboursement de la dette à long terme</t>
  </si>
  <si>
    <t>Affectations au / (du) budget de fonctionnement</t>
  </si>
  <si>
    <t>Revenus nets</t>
  </si>
  <si>
    <t>Ajustments: Amortissement</t>
  </si>
  <si>
    <t xml:space="preserve">                    Produit de cession / (Gain)/perte sur cession</t>
  </si>
  <si>
    <r>
      <t>EXC</t>
    </r>
    <r>
      <rPr>
        <b/>
        <sz val="10"/>
        <color rgb="FF161616"/>
        <rFont val="Calibri"/>
        <family val="2"/>
      </rPr>
      <t>É</t>
    </r>
    <r>
      <rPr>
        <b/>
        <sz val="10"/>
        <color rgb="FF161616"/>
        <rFont val="Arial"/>
        <family val="2"/>
      </rPr>
      <t>DENT (DÉFICIT) DE FONCTIONNEMENT POUR L'ANNÉE</t>
    </r>
  </si>
  <si>
    <t>ÉTAT DE LA SITUATION FINANCIÈRE</t>
  </si>
  <si>
    <t>ACTIFS FINANCIERS</t>
  </si>
  <si>
    <t>Trésorerie et équivalents de trésorerie</t>
  </si>
  <si>
    <t>Débiteurs</t>
  </si>
  <si>
    <t>Placements de portefeuille</t>
  </si>
  <si>
    <t>Actif au titre des avantages sociaux futurs</t>
  </si>
  <si>
    <t>PASSIF</t>
  </si>
  <si>
    <t>Créditeurs et charges à payer</t>
  </si>
  <si>
    <t>Revenus reportés</t>
  </si>
  <si>
    <t>Dette à long terme</t>
  </si>
  <si>
    <t>DETTE NETTE</t>
  </si>
  <si>
    <t>ACTIFS NON FINANCIERS</t>
  </si>
  <si>
    <t>Immobilisations</t>
  </si>
  <si>
    <t>Propiétés destinées à la revente</t>
  </si>
  <si>
    <t>Stocks de fournitures</t>
  </si>
  <si>
    <t>Autres actifs non financiers</t>
  </si>
  <si>
    <t xml:space="preserve">EXCÉDENT (DÉFICIT) ACCUMULÉ </t>
  </si>
  <si>
    <t>DÉTAILS DE L'EXCÉDENT ACCUMULÉ</t>
  </si>
  <si>
    <t>Excédent de fonctionnement non affecté (y compris l'excédent du régime de retraite)</t>
  </si>
  <si>
    <t>Réserves financières et fonds réservés</t>
  </si>
  <si>
    <t>Dépenses constatées à taxer ou à pourvoir</t>
  </si>
  <si>
    <t>Financement des investissements en cours</t>
  </si>
  <si>
    <t>Investissement net dans les immobilisations et autres actifs</t>
  </si>
  <si>
    <t>INVESTISSEMENT</t>
  </si>
  <si>
    <t>Tranferts - subventions</t>
  </si>
  <si>
    <t>DÉPENSES</t>
  </si>
  <si>
    <t>Conduites d'eau potable et d'égout</t>
  </si>
  <si>
    <t>Réparations aux viaducs (Westminster et Cavendish)</t>
  </si>
  <si>
    <t>Parcs et terrains de jeux</t>
  </si>
  <si>
    <t>Bâtiments municipaux</t>
  </si>
  <si>
    <t>Véhicules</t>
  </si>
  <si>
    <t>Ameublement et équipement de bureau</t>
  </si>
  <si>
    <t>Machinerie, outillage et équipement divers</t>
  </si>
  <si>
    <t>Maire</t>
  </si>
  <si>
    <t xml:space="preserve">Excédent de fonctionnement affecté </t>
  </si>
  <si>
    <t>Chaque année, le conseil municipal et l'administration municipale se concentrent sur la création d'un budget équitable, efficace et responsable et sur la surveillance des revenus et des dépenses tout au long de l'année. Je suis très heureux de la situation financière de la ville et je vous assure que nous continuerons à faire tout notre possible pour maintenir l'excellent niveau de services et les normes de qualité élevées auxquels les résidents s'attendent.</t>
  </si>
  <si>
    <t>Donation</t>
  </si>
  <si>
    <t>Mayor's Message on the Financial Statements for the Year Ended December 31, 2019</t>
  </si>
  <si>
    <r>
      <rPr>
        <sz val="10"/>
        <color rgb="FF161616"/>
        <rFont val="Arial"/>
        <family val="2"/>
      </rPr>
      <t>for the year ended December 31</t>
    </r>
    <r>
      <rPr>
        <sz val="10"/>
        <color rgb="FF2F2F2F"/>
        <rFont val="Arial"/>
        <family val="2"/>
      </rPr>
      <t xml:space="preserve">, </t>
    </r>
    <r>
      <rPr>
        <sz val="10"/>
        <color rgb="FF161616"/>
        <rFont val="Arial"/>
        <family val="2"/>
      </rPr>
      <t>2019</t>
    </r>
  </si>
  <si>
    <t>as at December 31, 2019</t>
  </si>
  <si>
    <t>Côte Saint-Luc, May 11, 2020</t>
  </si>
  <si>
    <t>Other</t>
  </si>
  <si>
    <t>EXPENSES</t>
  </si>
  <si>
    <t>Exercice terminé le 31 décembre 2019</t>
  </si>
  <si>
    <t>Message du maire sur le rapport financier pour l'exercice terminé le 31 décembre 2019</t>
  </si>
  <si>
    <t>Au 31 décembre 2019</t>
  </si>
  <si>
    <t>DETAILS OF THE ACCUMULATED SURPLUS</t>
  </si>
  <si>
    <t>Ville de Côte Saint-Luc, le 11 mai 2020</t>
  </si>
  <si>
    <r>
      <rPr>
        <b/>
        <sz val="10"/>
        <color rgb="FF161616"/>
        <rFont val="Arial"/>
        <family val="2"/>
      </rPr>
      <t>Operating</t>
    </r>
  </si>
  <si>
    <t>Transfers (Grants)</t>
  </si>
  <si>
    <r>
      <rPr>
        <sz val="10"/>
        <color rgb="FF161616"/>
        <rFont val="Arial"/>
        <family val="2"/>
      </rPr>
      <t>Services rendered</t>
    </r>
  </si>
  <si>
    <r>
      <rPr>
        <sz val="10"/>
        <color rgb="FF161616"/>
        <rFont val="Arial"/>
        <family val="2"/>
      </rPr>
      <t>Fee collection</t>
    </r>
  </si>
  <si>
    <r>
      <rPr>
        <sz val="10"/>
        <color rgb="FF161616"/>
        <rFont val="Arial"/>
        <family val="2"/>
      </rPr>
      <t>Fines and penalties</t>
    </r>
  </si>
  <si>
    <r>
      <rPr>
        <sz val="10"/>
        <color rgb="FF161616"/>
        <rFont val="Arial"/>
        <family val="2"/>
      </rPr>
      <t>Investments income</t>
    </r>
  </si>
  <si>
    <r>
      <rPr>
        <sz val="10"/>
        <color rgb="FF161616"/>
        <rFont val="Arial"/>
        <family val="2"/>
      </rPr>
      <t>Other interest revenues</t>
    </r>
  </si>
  <si>
    <r>
      <rPr>
        <sz val="10"/>
        <color rgb="FF161616"/>
        <rFont val="Arial"/>
        <family val="2"/>
      </rPr>
      <t>Other revenues</t>
    </r>
  </si>
  <si>
    <t>The City posted an operating surplus of $2.964 million for the fiscal year ended December 31, 2019, compared to the $1.749 million for the year ended December 31, 2018.</t>
  </si>
  <si>
    <t>Please find below the Statement of Operations and the Statement of Financial Position for the year ended December 31, 2019</t>
  </si>
  <si>
    <t>EXPENSES AND DEBT SERVICE COSTS</t>
  </si>
  <si>
    <t>CHARGES ET FRAIS DE SERVICE DE LA DETTE</t>
  </si>
  <si>
    <t>Veuillez trouver ci-dessous l'état des résultats et l'état de la situation financière pour l'exercice terminé le 31 décembre 2019</t>
  </si>
  <si>
    <t>La Ville a affiché un excédent de fonctionnement de 2,964 millions de dollars pour l'exercice terminé le 31 décembre 2019, comparativement à 1,749 millions de dollars pour l'exercice terminé le 31 décembre 2018.</t>
  </si>
  <si>
    <t>Les principaux écarts qui ont contribué à l'excédent de 2,964 million de dollars sont les suivants : i) augmentation des revenus de droits de mutation (1 667 200 $) ; ii) augmentation des subventions gouvernementales (228 300 $) ; iii) augmentation des revenus d'intérêts (214 900 $) ; iv) augmentation des droits de permis et de licences (261 900 $) ; v) diminution des dépenses administratives (490 600 $) ; vi) diminution des dépenses nettes des loisirs et de la bibliothèque (415 000 $) ; et vii) augmentation des coûts de déneigement (610 300 $).</t>
  </si>
  <si>
    <t>La Ville a dépensé 15,2 millions de dollars en projets d'immobilisations. Le conseil municipal a affecté 6,9 millions de dollars provenant de l'excédent cumulé et des réserves de la ville pour financer divers projets, ne nécessitant donc pas de financement par la dette à long terme.</t>
  </si>
  <si>
    <t>The major variances that contributed to the $2.964 million surplus are the following: i) increase in transfer duties revenues ($1,667,200); ii) increase in government grants ($228,300); iii) increase in interest revenues ($214,900); iv) increase in permit and licences fees (261,900); v) decrease in administration expenses ($490,600);  vi) decrease in recreation and library net expenses ($415,000);  and vii) increase in snow removal costs ($610,300).</t>
  </si>
  <si>
    <t xml:space="preserve">Operating revenues increased by $2 million, or 2.7 % compared to 2018. Operating expenses increased by $1.6 million, or 2.2 %, financing costs (interest and  capital repayments) decreased by $247,000, or 3.81 %, and appropriations from reserves increased by $101,000, or 27.9%. </t>
  </si>
  <si>
    <t>The City spent $15.2 million in capital investment projects. The City Council appropriated $6.9 million from the City's cumulative surplus and reserves to finance various projects, therefore, reducing the need for financing through long-term debt.</t>
  </si>
  <si>
    <t xml:space="preserve">The City’s long term debt has increased slightly to $51.6 million at December 31, 2019, compared to $51.3 million at December 31, 2018.  The City borrowed $5.8 million of new debt and reimbursed $5.5 million in capital repayments in 2019. </t>
  </si>
  <si>
    <t>Les revenus de fonctionnement ont augmenté de 2 millions de dollars ou 2,7% par rapport à l'année 2018. Les charges ont augmenté de 1,6 millions de dollars ou 2.2 %, les frais de financement (intérêts et remboursement du capital) ont diminué de 247 000 dollars, soit 3,81 %, et les crédits provenant des réserves ont augmenté de 101 000 $ ou 27,9 %.</t>
  </si>
  <si>
    <t xml:space="preserve">La dette à long terme de la Ville a été légèrement augmenté à 51,6 M$, comparé à 51,3 M$ au 31 décembre 2018.  La Ville a emprunté 5,8 millions de dollars en nouveaux emprunts et a remboursé 5,5 millions de dollars en remboursements de capital en 2019. </t>
  </si>
  <si>
    <t>The City received an unqualified audit opinion from Deloitte LLP regarding the financial statements that were deposited by the City Treasurer to the Council on May 11, 2020. The auditor’s report indicates that, in all material respects, the financial results present an accurate portrait of the City's financial position as at December 31, 2019, including the results of its activities, the change in its net financial assets and of its net debt and the cash flow for the fiscal year ended on that date, in conformity with Canadian public sector accounting standards.</t>
  </si>
  <si>
    <t>La Ville a reçu une opinion sans réserve de Deloitte concernant les états financiers qui a été déposé par le trésorier au conseil le 11 mai 2020. Le rapport de l'auditeur indique que les états financiers, dans tous leurs aspects significatifs,  présentent une image fidèle de la situation financière de la Ville au 31 décembre 2019 ainsi que des résultats de ses activités, de la variation de sa dette nette et de ses flux de trésorerie pour l'exercice terminé à cette date, conformément aux Normes comptables canadiennes pour le secteur public .</t>
  </si>
  <si>
    <t>Autres</t>
  </si>
  <si>
    <r>
      <t xml:space="preserve">In conformity with section 105.2.2 of the </t>
    </r>
    <r>
      <rPr>
        <i/>
        <sz val="10.5"/>
        <color rgb="FF000000"/>
        <rFont val="Arial"/>
        <family val="2"/>
      </rPr>
      <t>Cities and Towns Act</t>
    </r>
    <r>
      <rPr>
        <sz val="10.5"/>
        <color rgb="FF000000"/>
        <rFont val="Arial"/>
        <family val="2"/>
      </rPr>
      <t xml:space="preserve">, I am pleased to present a summary of the highlights of the financial statements for the year ended December 31, 2019. The financial results in this report are a summary of the official financial statements of the City of Côte Saint Luc (“City”) audited by Deloitte LLP.  Although this report has important information, I invite you to view the  Ministry of Municipal Affairs (MAMH) financial statements posted on the City’s website. </t>
    </r>
  </si>
  <si>
    <t>Conformément à l'article 105.2.2 de la Loi sur les cités et villes, j'ai le plaisir de présenter un rapport des faits saillants des états financiers pour l'exercice terminé le 31 décembre 2019. Les résultats financiers présentés dans ce rapport sont un résumé du rapport financier officiel de la Ville de Côte Saint-Luc («Ville») audité par Deloitte, S.E.N.C.R.L/s.r.l. Bien que ce rapport souligne des renseignements importants, je vous invite à consulter le rapport financier du ministère des Affaires municipales (MAMH) qui est disponible sur le site web de la 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</si>
</sst>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Red]\(#,##0\)"/>
  </numFmts>
  <fonts count="18" x14ac:knownFonts="1">
    <font>
      <sz val="10"/>
      <color rgb="FF000000"/>
      <name val="Times New Roman"/>
      <charset val="204"/>
    </font>
    <font>
      <sz val="10"/>
      <name val="Arial"/>
      <family val="2"/>
    </font>
    <font>
      <sz val="10"/>
      <color rgb="FF1C1C1C"/>
      <name val="Arial"/>
      <family val="2"/>
    </font>
    <font>
      <b/>
      <sz val="10"/>
      <name val="Arial"/>
      <family val="2"/>
    </font>
    <font>
      <sz val="10"/>
      <color rgb="FF161616"/>
      <name val="Arial"/>
      <family val="2"/>
    </font>
    <font>
      <sz val="10"/>
      <color rgb="FF2F2F2F"/>
      <name val="Arial"/>
      <family val="2"/>
    </font>
    <font>
      <b/>
      <sz val="10"/>
      <color rgb="FF161616"/>
      <name val="Arial"/>
      <family val="2"/>
    </font>
    <font>
      <sz val="10"/>
      <color rgb="FF000000"/>
      <name val="Arial"/>
      <family val="2"/>
    </font>
    <font>
      <b/>
      <sz val="10"/>
      <color rgb="FF000000"/>
      <name val="Arial"/>
      <family val="2"/>
    </font>
    <font>
      <b/>
      <sz val="12"/>
      <color rgb="FF161616"/>
      <name val="Arial"/>
      <family val="2"/>
    </font>
    <font>
      <b/>
      <sz val="12"/>
      <color rgb="FF000000"/>
      <name val="Arial"/>
      <family val="2"/>
    </font>
    <font>
      <sz val="12"/>
      <color rgb="FF000000"/>
      <name val="Arial"/>
      <family val="2"/>
    </font>
    <font>
      <sz val="10.5"/>
      <color rgb="FF000000"/>
      <name val="Arial"/>
      <family val="2"/>
    </font>
    <font>
      <i/>
      <sz val="10.5"/>
      <color rgb="FF000000"/>
      <name val="Arial"/>
      <family val="2"/>
    </font>
    <font>
      <b/>
      <sz val="10.5"/>
      <color rgb="FF000000"/>
      <name val="Arial"/>
      <family val="2"/>
    </font>
    <font>
      <b/>
      <sz val="13"/>
      <color rgb="FF000000"/>
      <name val="Arial"/>
      <family val="2"/>
    </font>
    <font>
      <b/>
      <sz val="10"/>
      <color rgb="FF161616"/>
      <name val="Calibri"/>
      <family val="2"/>
    </font>
    <font>
      <sz val="10"/>
      <color rgb="FF000000"/>
      <name val="Times New Roman"/>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9" fontId="17" fillId="0" borderId="0" applyFont="0" applyFill="0" applyBorder="0" applyAlignment="0" applyProtection="0"/>
  </cellStyleXfs>
  <cellXfs count="9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vertical="center"/>
    </xf>
    <xf numFmtId="0" fontId="7"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xf>
    <xf numFmtId="0" fontId="2"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horizontal="left" vertical="top"/>
    </xf>
    <xf numFmtId="0" fontId="7" fillId="0"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xf numFmtId="0" fontId="4" fillId="0" borderId="0" xfId="0" applyFont="1" applyFill="1" applyBorder="1" applyAlignment="1">
      <alignment vertical="top" wrapText="1"/>
    </xf>
    <xf numFmtId="164" fontId="7" fillId="0" borderId="0" xfId="0" applyNumberFormat="1" applyFont="1" applyFill="1" applyBorder="1" applyAlignment="1">
      <alignment vertical="top"/>
    </xf>
    <xf numFmtId="164" fontId="7" fillId="0" borderId="1" xfId="0" applyNumberFormat="1" applyFont="1" applyFill="1" applyBorder="1" applyAlignment="1">
      <alignment vertical="top"/>
    </xf>
    <xf numFmtId="164" fontId="1" fillId="0" borderId="0" xfId="0" applyNumberFormat="1" applyFont="1" applyFill="1" applyBorder="1" applyAlignment="1">
      <alignment vertical="top" wrapText="1"/>
    </xf>
    <xf numFmtId="164" fontId="1" fillId="0" borderId="0" xfId="0" applyNumberFormat="1" applyFont="1" applyFill="1" applyBorder="1" applyAlignment="1">
      <alignment vertical="center"/>
    </xf>
    <xf numFmtId="164" fontId="8" fillId="0" borderId="0" xfId="0" applyNumberFormat="1" applyFont="1" applyFill="1" applyBorder="1" applyAlignment="1">
      <alignment vertical="top"/>
    </xf>
    <xf numFmtId="164" fontId="7" fillId="0" borderId="0" xfId="0" applyNumberFormat="1" applyFont="1" applyFill="1" applyBorder="1" applyAlignment="1">
      <alignment horizontal="left" vertical="top"/>
    </xf>
    <xf numFmtId="164" fontId="7"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3" xfId="0" applyFont="1" applyFill="1" applyBorder="1" applyAlignment="1">
      <alignment horizontal="left" vertical="top"/>
    </xf>
    <xf numFmtId="0" fontId="1" fillId="0" borderId="3" xfId="0" applyFont="1" applyFill="1" applyBorder="1" applyAlignment="1">
      <alignment horizontal="left" vertical="top"/>
    </xf>
    <xf numFmtId="164" fontId="7" fillId="0" borderId="3" xfId="0" applyNumberFormat="1" applyFont="1" applyFill="1" applyBorder="1" applyAlignment="1">
      <alignment horizontal="left" vertical="top"/>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left" vertical="top" wrapText="1"/>
    </xf>
    <xf numFmtId="0" fontId="3" fillId="0" borderId="0" xfId="0" applyFont="1" applyFill="1" applyBorder="1" applyAlignment="1">
      <alignment horizontal="left"/>
    </xf>
    <xf numFmtId="0" fontId="1" fillId="0" borderId="3" xfId="0" applyFont="1" applyFill="1" applyBorder="1" applyAlignment="1">
      <alignment horizontal="left"/>
    </xf>
    <xf numFmtId="0" fontId="7" fillId="0" borderId="3" xfId="0" applyFont="1" applyFill="1" applyBorder="1" applyAlignment="1">
      <alignment horizontal="left"/>
    </xf>
    <xf numFmtId="0" fontId="8" fillId="0" borderId="0" xfId="0" applyFont="1" applyFill="1" applyBorder="1" applyAlignment="1">
      <alignment horizontal="left" vertical="top"/>
    </xf>
    <xf numFmtId="0" fontId="11" fillId="0" borderId="0" xfId="0" applyFont="1" applyFill="1" applyBorder="1" applyAlignment="1">
      <alignment horizontal="left" vertical="top"/>
    </xf>
    <xf numFmtId="164" fontId="1"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4" fontId="1" fillId="0" borderId="0" xfId="0" applyNumberFormat="1" applyFont="1" applyFill="1" applyBorder="1" applyAlignment="1">
      <alignment horizontal="right"/>
    </xf>
    <xf numFmtId="164" fontId="1" fillId="0" borderId="1" xfId="0" applyNumberFormat="1" applyFont="1" applyFill="1" applyBorder="1" applyAlignment="1">
      <alignment horizontal="right" wrapText="1"/>
    </xf>
    <xf numFmtId="164" fontId="8"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0" fontId="4" fillId="0" borderId="3" xfId="0" applyFont="1" applyFill="1" applyBorder="1" applyAlignment="1">
      <alignment horizontal="left" vertical="top"/>
    </xf>
    <xf numFmtId="0" fontId="12" fillId="0" borderId="0" xfId="0" applyFont="1" applyFill="1" applyBorder="1" applyAlignment="1">
      <alignment vertical="top" wrapText="1"/>
    </xf>
    <xf numFmtId="0" fontId="12" fillId="0" borderId="0" xfId="0" applyFont="1" applyFill="1" applyBorder="1" applyAlignment="1">
      <alignment horizontal="left" vertical="top"/>
    </xf>
    <xf numFmtId="0" fontId="12" fillId="0" borderId="0" xfId="0" quotePrefix="1" applyFont="1" applyFill="1" applyBorder="1" applyAlignment="1">
      <alignment horizontal="center" vertical="top" wrapText="1"/>
    </xf>
    <xf numFmtId="0" fontId="12" fillId="0" borderId="0"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left"/>
    </xf>
    <xf numFmtId="0" fontId="4" fillId="0" borderId="3" xfId="0" applyFont="1" applyFill="1" applyBorder="1" applyAlignment="1">
      <alignment horizontal="left"/>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7" fillId="0" borderId="0" xfId="0" quotePrefix="1" applyFont="1" applyFill="1" applyBorder="1" applyAlignment="1">
      <alignment horizontal="center" vertical="top" wrapText="1"/>
    </xf>
    <xf numFmtId="0" fontId="7" fillId="0" borderId="1" xfId="0" applyFont="1" applyFill="1" applyBorder="1" applyAlignment="1">
      <alignment horizontal="center" vertical="center"/>
    </xf>
    <xf numFmtId="164" fontId="1" fillId="0" borderId="1" xfId="0" applyNumberFormat="1" applyFont="1" applyFill="1" applyBorder="1" applyAlignment="1">
      <alignment vertical="top" wrapText="1"/>
    </xf>
    <xf numFmtId="164" fontId="3" fillId="0" borderId="4" xfId="0" applyNumberFormat="1" applyFont="1" applyFill="1" applyBorder="1" applyAlignment="1">
      <alignment wrapText="1"/>
    </xf>
    <xf numFmtId="164" fontId="3" fillId="0" borderId="0" xfId="0" applyNumberFormat="1" applyFont="1" applyFill="1" applyBorder="1" applyAlignment="1">
      <alignment wrapText="1"/>
    </xf>
    <xf numFmtId="164" fontId="8" fillId="0" borderId="3" xfId="0" applyNumberFormat="1" applyFont="1" applyFill="1" applyBorder="1" applyAlignment="1">
      <alignment vertical="top"/>
    </xf>
    <xf numFmtId="164" fontId="0" fillId="0" borderId="0" xfId="0" applyNumberFormat="1" applyFill="1" applyBorder="1" applyAlignment="1">
      <alignment horizontal="left" vertical="top"/>
    </xf>
    <xf numFmtId="10" fontId="0" fillId="0" borderId="0" xfId="1" applyNumberFormat="1" applyFont="1" applyFill="1" applyBorder="1" applyAlignment="1">
      <alignment horizontal="left" vertical="top"/>
    </xf>
    <xf numFmtId="164" fontId="3" fillId="0" borderId="4"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8"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3" fillId="0" borderId="5" xfId="0" applyNumberFormat="1" applyFont="1" applyFill="1" applyBorder="1" applyAlignment="1">
      <alignment horizontal="right" vertical="center"/>
    </xf>
    <xf numFmtId="164" fontId="8" fillId="0" borderId="6"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164" fontId="3" fillId="0" borderId="3"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7" fillId="0" borderId="1" xfId="0" applyFont="1" applyFill="1" applyBorder="1" applyAlignment="1">
      <alignment horizontal="center" vertical="center"/>
    </xf>
    <xf numFmtId="0" fontId="14"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8" fillId="0" borderId="0"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1085851</xdr:colOff>
      <xdr:row>2</xdr:row>
      <xdr:rowOff>276225</xdr:rowOff>
    </xdr:to>
    <xdr:pic>
      <xdr:nvPicPr>
        <xdr:cNvPr id="2" name="Picture 1" descr="emailsig"/>
        <xdr:cNvPicPr/>
      </xdr:nvPicPr>
      <xdr:blipFill>
        <a:blip xmlns:r="http://schemas.openxmlformats.org/officeDocument/2006/relationships" r:embed="rId1"/>
        <a:srcRect/>
        <a:stretch>
          <a:fillRect/>
        </a:stretch>
      </xdr:blipFill>
      <xdr:spPr bwMode="auto">
        <a:xfrm>
          <a:off x="47625" y="47625"/>
          <a:ext cx="1247776"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1085851</xdr:colOff>
      <xdr:row>2</xdr:row>
      <xdr:rowOff>276225</xdr:rowOff>
    </xdr:to>
    <xdr:pic>
      <xdr:nvPicPr>
        <xdr:cNvPr id="2" name="Picture 1" descr="emailsig"/>
        <xdr:cNvPicPr/>
      </xdr:nvPicPr>
      <xdr:blipFill>
        <a:blip xmlns:r="http://schemas.openxmlformats.org/officeDocument/2006/relationships" r:embed="rId1"/>
        <a:srcRect/>
        <a:stretch>
          <a:fillRect/>
        </a:stretch>
      </xdr:blipFill>
      <xdr:spPr bwMode="auto">
        <a:xfrm>
          <a:off x="47625" y="47625"/>
          <a:ext cx="1247776"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25"/>
  <sheetViews>
    <sheetView workbookViewId="0">
      <selection activeCell="A6" sqref="A6:I6"/>
    </sheetView>
  </sheetViews>
  <sheetFormatPr defaultRowHeight="12.75" x14ac:dyDescent="0.2"/>
  <cols>
    <col min="1" max="1" width="3.6640625" style="3" customWidth="1"/>
    <col min="2" max="2" width="64.6640625" style="3" customWidth="1"/>
    <col min="3" max="3" width="1.83203125" style="3" customWidth="1"/>
    <col min="4" max="4" width="16.83203125" style="3" customWidth="1"/>
    <col min="5" max="5" width="1.83203125" style="3" customWidth="1"/>
    <col min="6" max="6" width="16.83203125" style="3" customWidth="1"/>
    <col min="7" max="7" width="3.83203125" style="3" customWidth="1"/>
    <col min="8" max="8" width="16.83203125" style="3" customWidth="1"/>
    <col min="9" max="9" width="3.1640625" style="3" customWidth="1"/>
    <col min="10" max="10" width="12.5" style="3" customWidth="1"/>
    <col min="11" max="11" width="12.5" style="3" bestFit="1" customWidth="1"/>
    <col min="12" max="12" width="11.33203125" style="3" bestFit="1" customWidth="1"/>
    <col min="13" max="16384" width="9.33203125" style="3"/>
  </cols>
  <sheetData>
    <row r="3" spans="1:9" ht="31.5" customHeight="1" x14ac:dyDescent="0.2"/>
    <row r="4" spans="1:9" ht="25.5" customHeight="1" x14ac:dyDescent="0.2">
      <c r="A4" s="89" t="s">
        <v>120</v>
      </c>
      <c r="B4" s="89"/>
      <c r="C4" s="89"/>
      <c r="D4" s="89"/>
      <c r="E4" s="89"/>
      <c r="F4" s="89"/>
      <c r="G4" s="89"/>
      <c r="H4" s="89"/>
      <c r="I4" s="89"/>
    </row>
    <row r="5" spans="1:9" x14ac:dyDescent="0.2">
      <c r="A5" s="5"/>
      <c r="B5" s="5"/>
      <c r="C5" s="5"/>
      <c r="D5" s="5"/>
      <c r="E5" s="5"/>
      <c r="F5" s="5"/>
      <c r="G5" s="5"/>
      <c r="H5" s="5"/>
    </row>
    <row r="6" spans="1:9" ht="55.5" customHeight="1" x14ac:dyDescent="0.2">
      <c r="A6" s="84" t="s">
        <v>156</v>
      </c>
      <c r="B6" s="84"/>
      <c r="C6" s="84"/>
      <c r="D6" s="84"/>
      <c r="E6" s="84"/>
      <c r="F6" s="84"/>
      <c r="G6" s="84"/>
      <c r="H6" s="84"/>
      <c r="I6" s="84"/>
    </row>
    <row r="7" spans="1:9" ht="6.95" customHeight="1" x14ac:dyDescent="0.2">
      <c r="A7" s="49"/>
      <c r="B7" s="49"/>
      <c r="C7" s="49"/>
      <c r="D7" s="49"/>
      <c r="E7" s="49"/>
      <c r="F7" s="49"/>
      <c r="G7" s="49"/>
      <c r="H7" s="49"/>
      <c r="I7" s="50"/>
    </row>
    <row r="8" spans="1:9" ht="13.5" x14ac:dyDescent="0.2">
      <c r="A8" s="88" t="s">
        <v>44</v>
      </c>
      <c r="B8" s="88"/>
      <c r="C8" s="49"/>
      <c r="D8" s="49"/>
      <c r="E8" s="49"/>
      <c r="F8" s="49"/>
      <c r="G8" s="49"/>
      <c r="H8" s="49"/>
      <c r="I8" s="50"/>
    </row>
    <row r="9" spans="1:9" ht="6" customHeight="1" x14ac:dyDescent="0.2">
      <c r="A9" s="49"/>
      <c r="B9" s="49"/>
      <c r="C9" s="49"/>
      <c r="D9" s="49"/>
      <c r="E9" s="49"/>
      <c r="F9" s="49"/>
      <c r="G9" s="49"/>
      <c r="H9" s="49"/>
      <c r="I9" s="50"/>
    </row>
    <row r="10" spans="1:9" ht="41.25" customHeight="1" x14ac:dyDescent="0.2">
      <c r="A10" s="51" t="s">
        <v>45</v>
      </c>
      <c r="B10" s="84" t="s">
        <v>148</v>
      </c>
      <c r="C10" s="84"/>
      <c r="D10" s="84"/>
      <c r="E10" s="84"/>
      <c r="F10" s="84"/>
      <c r="G10" s="84"/>
      <c r="H10" s="84"/>
      <c r="I10" s="84"/>
    </row>
    <row r="11" spans="1:9" ht="6" customHeight="1" x14ac:dyDescent="0.2">
      <c r="A11" s="49"/>
      <c r="B11" s="49"/>
      <c r="C11" s="49"/>
      <c r="D11" s="49"/>
      <c r="E11" s="49"/>
      <c r="F11" s="49"/>
      <c r="G11" s="49"/>
      <c r="H11" s="49"/>
      <c r="I11" s="50"/>
    </row>
    <row r="12" spans="1:9" ht="27.95" customHeight="1" x14ac:dyDescent="0.2">
      <c r="A12" s="51" t="s">
        <v>45</v>
      </c>
      <c r="B12" s="84" t="s">
        <v>139</v>
      </c>
      <c r="C12" s="84"/>
      <c r="D12" s="84"/>
      <c r="E12" s="84"/>
      <c r="F12" s="84"/>
      <c r="G12" s="84"/>
      <c r="H12" s="84"/>
      <c r="I12" s="84"/>
    </row>
    <row r="13" spans="1:9" ht="6" customHeight="1" x14ac:dyDescent="0.2">
      <c r="A13" s="49"/>
      <c r="B13" s="49"/>
      <c r="C13" s="49"/>
      <c r="D13" s="49"/>
      <c r="E13" s="49"/>
      <c r="F13" s="49"/>
      <c r="G13" s="49"/>
      <c r="H13" s="49"/>
      <c r="I13" s="50"/>
    </row>
    <row r="14" spans="1:9" ht="54.75" customHeight="1" x14ac:dyDescent="0.2">
      <c r="A14" s="51" t="s">
        <v>45</v>
      </c>
      <c r="B14" s="84" t="s">
        <v>147</v>
      </c>
      <c r="C14" s="84"/>
      <c r="D14" s="84"/>
      <c r="E14" s="84"/>
      <c r="F14" s="84"/>
      <c r="G14" s="84"/>
      <c r="H14" s="84"/>
      <c r="I14" s="84"/>
    </row>
    <row r="15" spans="1:9" ht="6" customHeight="1" x14ac:dyDescent="0.2">
      <c r="A15" s="49"/>
      <c r="B15" s="49"/>
      <c r="C15" s="49"/>
      <c r="D15" s="49"/>
      <c r="E15" s="49"/>
      <c r="F15" s="49"/>
      <c r="G15" s="49"/>
      <c r="H15" s="49"/>
      <c r="I15" s="50"/>
    </row>
    <row r="16" spans="1:9" ht="27.95" customHeight="1" x14ac:dyDescent="0.2">
      <c r="A16" s="51" t="s">
        <v>45</v>
      </c>
      <c r="B16" s="84" t="s">
        <v>149</v>
      </c>
      <c r="C16" s="84"/>
      <c r="D16" s="84"/>
      <c r="E16" s="84"/>
      <c r="F16" s="84"/>
      <c r="G16" s="84"/>
      <c r="H16" s="84"/>
      <c r="I16" s="84"/>
    </row>
    <row r="17" spans="1:9" ht="6" customHeight="1" x14ac:dyDescent="0.2">
      <c r="A17" s="51"/>
      <c r="B17" s="52"/>
      <c r="C17" s="52"/>
      <c r="D17" s="52"/>
      <c r="E17" s="52"/>
      <c r="F17" s="52"/>
      <c r="G17" s="52"/>
      <c r="H17" s="52"/>
      <c r="I17" s="50"/>
    </row>
    <row r="18" spans="1:9" ht="30.75" customHeight="1" x14ac:dyDescent="0.2">
      <c r="A18" s="51" t="s">
        <v>45</v>
      </c>
      <c r="B18" s="84" t="s">
        <v>150</v>
      </c>
      <c r="C18" s="84"/>
      <c r="D18" s="84"/>
      <c r="E18" s="84"/>
      <c r="F18" s="84"/>
      <c r="G18" s="84"/>
      <c r="H18" s="84"/>
      <c r="I18" s="84"/>
    </row>
    <row r="19" spans="1:9" ht="6" customHeight="1" x14ac:dyDescent="0.2">
      <c r="A19" s="49"/>
      <c r="B19" s="49"/>
      <c r="C19" s="49"/>
      <c r="D19" s="49"/>
      <c r="E19" s="49"/>
      <c r="F19" s="49"/>
      <c r="G19" s="49"/>
      <c r="H19" s="49"/>
      <c r="I19" s="50"/>
    </row>
    <row r="20" spans="1:9" ht="66" customHeight="1" x14ac:dyDescent="0.2">
      <c r="A20" s="51" t="s">
        <v>45</v>
      </c>
      <c r="B20" s="84" t="s">
        <v>153</v>
      </c>
      <c r="C20" s="84"/>
      <c r="D20" s="84"/>
      <c r="E20" s="84"/>
      <c r="F20" s="84"/>
      <c r="G20" s="84"/>
      <c r="H20" s="84"/>
      <c r="I20" s="84"/>
    </row>
    <row r="21" spans="1:9" ht="6" customHeight="1" x14ac:dyDescent="0.2">
      <c r="A21" s="49"/>
      <c r="B21" s="84"/>
      <c r="C21" s="84"/>
      <c r="D21" s="84"/>
      <c r="E21" s="84"/>
      <c r="F21" s="84"/>
      <c r="G21" s="84"/>
      <c r="H21" s="84"/>
      <c r="I21" s="50"/>
    </row>
    <row r="22" spans="1:9" ht="13.5" x14ac:dyDescent="0.2">
      <c r="A22" s="84" t="s">
        <v>140</v>
      </c>
      <c r="B22" s="84"/>
      <c r="C22" s="84"/>
      <c r="D22" s="84"/>
      <c r="E22" s="84"/>
      <c r="F22" s="84"/>
      <c r="G22" s="84"/>
      <c r="H22" s="84"/>
      <c r="I22" s="50"/>
    </row>
    <row r="23" spans="1:9" ht="12.75" customHeight="1" x14ac:dyDescent="0.2">
      <c r="A23" s="5"/>
      <c r="B23" s="36"/>
      <c r="C23" s="36"/>
      <c r="D23" s="36"/>
      <c r="E23" s="36"/>
      <c r="F23" s="36"/>
      <c r="G23" s="36"/>
      <c r="H23" s="36"/>
    </row>
    <row r="24" spans="1:9" s="18" customFormat="1" ht="15" customHeight="1" x14ac:dyDescent="0.2">
      <c r="A24" s="37" t="s">
        <v>31</v>
      </c>
    </row>
    <row r="25" spans="1:9" s="18" customFormat="1" ht="15" customHeight="1" thickBot="1" x14ac:dyDescent="0.25">
      <c r="A25" s="38" t="s">
        <v>121</v>
      </c>
      <c r="B25" s="39"/>
      <c r="C25" s="39"/>
      <c r="D25" s="39"/>
      <c r="E25" s="39"/>
      <c r="F25" s="39"/>
      <c r="G25" s="39"/>
      <c r="H25" s="39"/>
      <c r="I25" s="39"/>
    </row>
    <row r="26" spans="1:9" ht="8.1" customHeight="1" x14ac:dyDescent="0.2">
      <c r="A26" s="1"/>
    </row>
    <row r="27" spans="1:9" ht="12.75" customHeight="1" x14ac:dyDescent="0.2">
      <c r="A27" s="1"/>
      <c r="D27" s="87">
        <v>2019</v>
      </c>
      <c r="E27" s="87"/>
      <c r="F27" s="87"/>
      <c r="G27" s="4"/>
      <c r="H27" s="34">
        <v>2018</v>
      </c>
    </row>
    <row r="28" spans="1:9" ht="12.75" customHeight="1" x14ac:dyDescent="0.2">
      <c r="A28" s="5"/>
      <c r="B28" s="5"/>
      <c r="C28" s="5"/>
      <c r="D28" s="6" t="s">
        <v>20</v>
      </c>
      <c r="E28" s="6"/>
      <c r="F28" s="6" t="s">
        <v>21</v>
      </c>
      <c r="G28" s="6"/>
      <c r="H28" s="6" t="s">
        <v>21</v>
      </c>
    </row>
    <row r="29" spans="1:9" ht="12.75" customHeight="1" x14ac:dyDescent="0.2">
      <c r="A29" s="5"/>
      <c r="B29" s="5"/>
      <c r="C29" s="5"/>
      <c r="D29" s="6" t="s">
        <v>22</v>
      </c>
      <c r="E29" s="6"/>
      <c r="F29" s="6" t="s">
        <v>22</v>
      </c>
      <c r="G29" s="6"/>
      <c r="H29" s="6" t="s">
        <v>22</v>
      </c>
    </row>
    <row r="30" spans="1:9" ht="12.75" customHeight="1" x14ac:dyDescent="0.2">
      <c r="A30" s="83" t="s">
        <v>19</v>
      </c>
      <c r="B30" s="83"/>
      <c r="C30" s="2"/>
      <c r="D30" s="24"/>
      <c r="E30" s="24"/>
      <c r="F30" s="24"/>
      <c r="G30" s="24"/>
      <c r="H30" s="24"/>
    </row>
    <row r="31" spans="1:9" ht="12.75" customHeight="1" x14ac:dyDescent="0.2">
      <c r="B31" s="2" t="s">
        <v>0</v>
      </c>
      <c r="C31" s="2"/>
      <c r="D31" s="24">
        <v>63417980</v>
      </c>
      <c r="E31" s="42"/>
      <c r="F31" s="24">
        <v>63485182</v>
      </c>
      <c r="G31" s="42"/>
      <c r="H31" s="24">
        <v>61894425</v>
      </c>
    </row>
    <row r="32" spans="1:9" ht="12.75" customHeight="1" x14ac:dyDescent="0.2">
      <c r="B32" s="2" t="s">
        <v>1</v>
      </c>
      <c r="C32" s="2"/>
      <c r="D32" s="24">
        <v>1462800</v>
      </c>
      <c r="E32" s="42"/>
      <c r="F32" s="24">
        <v>1590031</v>
      </c>
      <c r="G32" s="42"/>
      <c r="H32" s="24">
        <v>1497169</v>
      </c>
    </row>
    <row r="33" spans="1:12" ht="12.75" customHeight="1" x14ac:dyDescent="0.2">
      <c r="B33" s="21" t="s">
        <v>51</v>
      </c>
      <c r="C33" s="2"/>
      <c r="D33" s="24">
        <v>811400</v>
      </c>
      <c r="E33" s="42"/>
      <c r="F33" s="24">
        <f>1046158</f>
        <v>1046158</v>
      </c>
      <c r="G33" s="42"/>
      <c r="H33" s="42">
        <f>775557+300000</f>
        <v>1075557</v>
      </c>
    </row>
    <row r="34" spans="1:12" ht="12.75" customHeight="1" x14ac:dyDescent="0.2">
      <c r="B34" s="21" t="s">
        <v>40</v>
      </c>
      <c r="C34" s="2"/>
      <c r="D34" s="42">
        <v>7100830</v>
      </c>
      <c r="E34" s="42"/>
      <c r="F34" s="42">
        <f>9112868-102165+24526+17639</f>
        <v>9052868</v>
      </c>
      <c r="G34" s="42"/>
      <c r="H34" s="42">
        <f>9017039-300000</f>
        <v>8717039</v>
      </c>
    </row>
    <row r="35" spans="1:12" ht="12.75" customHeight="1" thickBot="1" x14ac:dyDescent="0.25">
      <c r="A35" s="18"/>
      <c r="B35" s="19"/>
      <c r="C35" s="19"/>
      <c r="D35" s="68">
        <f>SUM(D31:D34)</f>
        <v>72793010</v>
      </c>
      <c r="E35" s="69"/>
      <c r="F35" s="68">
        <f>SUM(F31:F34)</f>
        <v>75174239</v>
      </c>
      <c r="G35" s="69"/>
      <c r="H35" s="68">
        <f>SUM(H31:H34)</f>
        <v>73184190</v>
      </c>
      <c r="J35" s="27"/>
    </row>
    <row r="36" spans="1:12" ht="8.1" customHeight="1" x14ac:dyDescent="0.2">
      <c r="A36" s="5"/>
      <c r="B36" s="5"/>
      <c r="C36" s="5"/>
      <c r="D36" s="42"/>
      <c r="E36" s="42"/>
      <c r="F36" s="42"/>
      <c r="G36" s="42"/>
      <c r="H36" s="42"/>
    </row>
    <row r="37" spans="1:12" ht="12.75" customHeight="1" x14ac:dyDescent="0.2">
      <c r="A37" s="57" t="s">
        <v>141</v>
      </c>
      <c r="B37" s="9"/>
      <c r="C37" s="9"/>
      <c r="D37" s="44"/>
      <c r="E37" s="44"/>
      <c r="F37" s="44"/>
      <c r="G37" s="44"/>
      <c r="H37" s="44"/>
    </row>
    <row r="38" spans="1:12" ht="12.75" customHeight="1" x14ac:dyDescent="0.2">
      <c r="B38" s="8" t="s">
        <v>2</v>
      </c>
      <c r="C38" s="8"/>
      <c r="D38" s="24">
        <v>10528807</v>
      </c>
      <c r="E38" s="24"/>
      <c r="F38" s="24">
        <v>10980329</v>
      </c>
      <c r="G38" s="42"/>
      <c r="H38" s="24">
        <v>11106860</v>
      </c>
    </row>
    <row r="39" spans="1:12" ht="12.75" customHeight="1" x14ac:dyDescent="0.2">
      <c r="B39" s="8" t="s">
        <v>3</v>
      </c>
      <c r="C39" s="8"/>
      <c r="D39" s="24">
        <v>14115560</v>
      </c>
      <c r="E39" s="24"/>
      <c r="F39" s="24">
        <v>13924067</v>
      </c>
      <c r="G39" s="42"/>
      <c r="H39" s="24">
        <v>13642240</v>
      </c>
      <c r="J39" s="27"/>
    </row>
    <row r="40" spans="1:12" ht="12.75" customHeight="1" x14ac:dyDescent="0.2">
      <c r="B40" s="8" t="s">
        <v>4</v>
      </c>
      <c r="C40" s="8"/>
      <c r="D40" s="24">
        <v>13667316</v>
      </c>
      <c r="E40" s="24"/>
      <c r="F40" s="24">
        <v>16807031</v>
      </c>
      <c r="G40" s="42"/>
      <c r="H40" s="24">
        <v>16720065</v>
      </c>
    </row>
    <row r="41" spans="1:12" ht="12.75" customHeight="1" x14ac:dyDescent="0.2">
      <c r="B41" s="8" t="s">
        <v>5</v>
      </c>
      <c r="C41" s="8"/>
      <c r="D41" s="24">
        <v>9396117</v>
      </c>
      <c r="E41" s="24"/>
      <c r="F41" s="24">
        <v>9453335</v>
      </c>
      <c r="G41" s="42"/>
      <c r="H41" s="24">
        <v>9130499</v>
      </c>
    </row>
    <row r="42" spans="1:12" ht="12.75" customHeight="1" x14ac:dyDescent="0.2">
      <c r="B42" s="8" t="s">
        <v>6</v>
      </c>
      <c r="C42" s="8"/>
      <c r="D42" s="24">
        <v>358442</v>
      </c>
      <c r="E42" s="24"/>
      <c r="F42" s="24">
        <v>359360</v>
      </c>
      <c r="G42" s="42"/>
      <c r="H42" s="24">
        <v>352418</v>
      </c>
    </row>
    <row r="43" spans="1:12" ht="12.75" customHeight="1" x14ac:dyDescent="0.2">
      <c r="B43" s="8" t="s">
        <v>7</v>
      </c>
      <c r="C43" s="8"/>
      <c r="D43" s="24">
        <v>1526663</v>
      </c>
      <c r="E43" s="24"/>
      <c r="F43" s="24">
        <v>1425400</v>
      </c>
      <c r="G43" s="42"/>
      <c r="H43" s="24">
        <v>1124267</v>
      </c>
    </row>
    <row r="44" spans="1:12" ht="12.75" customHeight="1" x14ac:dyDescent="0.2">
      <c r="B44" s="8" t="s">
        <v>8</v>
      </c>
      <c r="C44" s="8"/>
      <c r="D44" s="24">
        <v>17274825</v>
      </c>
      <c r="E44" s="24"/>
      <c r="F44" s="24">
        <v>18244295</v>
      </c>
      <c r="G44" s="42"/>
      <c r="H44" s="24">
        <v>17552327</v>
      </c>
      <c r="J44" s="27"/>
      <c r="K44" s="27"/>
      <c r="L44" s="27"/>
    </row>
    <row r="45" spans="1:12" ht="12.75" customHeight="1" x14ac:dyDescent="0.2">
      <c r="B45" s="8" t="s">
        <v>9</v>
      </c>
      <c r="C45" s="8"/>
      <c r="D45" s="24">
        <v>1326830</v>
      </c>
      <c r="E45" s="24"/>
      <c r="F45" s="24">
        <v>1390690</v>
      </c>
      <c r="G45" s="42"/>
      <c r="H45" s="24">
        <v>1373170</v>
      </c>
    </row>
    <row r="46" spans="1:12" ht="12.75" customHeight="1" x14ac:dyDescent="0.2">
      <c r="B46" s="8" t="s">
        <v>23</v>
      </c>
      <c r="C46" s="8"/>
      <c r="D46" s="42">
        <v>4346830</v>
      </c>
      <c r="E46" s="42"/>
      <c r="F46" s="42">
        <v>4851833</v>
      </c>
      <c r="G46" s="42"/>
      <c r="H46" s="42">
        <v>5116477</v>
      </c>
      <c r="J46" s="27"/>
      <c r="K46" s="27"/>
      <c r="L46" s="27"/>
    </row>
    <row r="47" spans="1:12" ht="12.75" customHeight="1" x14ac:dyDescent="0.2">
      <c r="B47" s="8" t="s">
        <v>41</v>
      </c>
      <c r="C47" s="8"/>
      <c r="D47" s="42">
        <v>251620</v>
      </c>
      <c r="E47" s="42"/>
      <c r="F47" s="42">
        <v>464838</v>
      </c>
      <c r="G47" s="42"/>
      <c r="H47" s="42">
        <v>363410</v>
      </c>
      <c r="J47" s="27"/>
    </row>
    <row r="48" spans="1:12" ht="12.75" customHeight="1" thickBot="1" x14ac:dyDescent="0.25">
      <c r="B48" s="8"/>
      <c r="C48" s="8"/>
      <c r="D48" s="68">
        <f>SUM(D38:D47)</f>
        <v>72793010</v>
      </c>
      <c r="E48" s="69"/>
      <c r="F48" s="68">
        <f>SUM(F38:F47)</f>
        <v>77901178</v>
      </c>
      <c r="G48" s="69"/>
      <c r="H48" s="68">
        <f>SUM(H38:H47)</f>
        <v>76481733</v>
      </c>
      <c r="J48" s="27"/>
    </row>
    <row r="49" spans="1:10" ht="8.1" customHeight="1" x14ac:dyDescent="0.2">
      <c r="B49" s="8"/>
      <c r="C49" s="8"/>
      <c r="D49" s="43"/>
      <c r="E49" s="43"/>
      <c r="F49" s="43"/>
      <c r="G49" s="43"/>
      <c r="H49" s="43"/>
    </row>
    <row r="50" spans="1:10" ht="12.75" customHeight="1" x14ac:dyDescent="0.2">
      <c r="B50" s="8" t="s">
        <v>42</v>
      </c>
      <c r="C50" s="8"/>
      <c r="D50" s="43">
        <f>+D35-D48</f>
        <v>0</v>
      </c>
      <c r="E50" s="43"/>
      <c r="F50" s="43">
        <f>+F35-F48</f>
        <v>-2726939</v>
      </c>
      <c r="G50" s="43"/>
      <c r="H50" s="43">
        <f>+H35-H48</f>
        <v>-3297543</v>
      </c>
    </row>
    <row r="51" spans="1:10" ht="8.1" customHeight="1" x14ac:dyDescent="0.2">
      <c r="B51" s="8"/>
      <c r="C51" s="8"/>
      <c r="D51" s="43"/>
      <c r="E51" s="43"/>
      <c r="F51" s="43"/>
      <c r="G51" s="43"/>
      <c r="H51" s="43"/>
    </row>
    <row r="52" spans="1:10" s="18" customFormat="1" ht="12.75" customHeight="1" x14ac:dyDescent="0.2">
      <c r="A52" s="3"/>
      <c r="B52" s="8" t="s">
        <v>43</v>
      </c>
      <c r="C52" s="8"/>
      <c r="D52" s="42">
        <v>0</v>
      </c>
      <c r="E52" s="42"/>
      <c r="F52" s="42">
        <v>5690743</v>
      </c>
      <c r="G52" s="42"/>
      <c r="H52" s="42">
        <v>5046721</v>
      </c>
      <c r="J52" s="27"/>
    </row>
    <row r="53" spans="1:10" ht="12.75" customHeight="1" x14ac:dyDescent="0.2">
      <c r="B53" s="8" t="s">
        <v>60</v>
      </c>
      <c r="C53" s="8"/>
      <c r="D53" s="45">
        <v>0</v>
      </c>
      <c r="E53" s="42"/>
      <c r="F53" s="45">
        <v>0</v>
      </c>
      <c r="G53" s="42"/>
      <c r="H53" s="45">
        <v>0</v>
      </c>
    </row>
    <row r="54" spans="1:10" ht="12.75" customHeight="1" x14ac:dyDescent="0.2">
      <c r="B54" s="8"/>
      <c r="C54" s="8"/>
      <c r="D54" s="42"/>
      <c r="E54" s="42"/>
      <c r="F54" s="42"/>
      <c r="G54" s="42"/>
      <c r="H54" s="42"/>
    </row>
    <row r="55" spans="1:10" ht="12.75" customHeight="1" thickBot="1" x14ac:dyDescent="0.25">
      <c r="A55" s="13" t="s">
        <v>33</v>
      </c>
      <c r="B55" s="16"/>
      <c r="C55" s="16"/>
      <c r="D55" s="70">
        <f>SUM(D50:D53)</f>
        <v>0</v>
      </c>
      <c r="E55" s="71"/>
      <c r="F55" s="70">
        <f>SUM(F50:F53)</f>
        <v>2963804</v>
      </c>
      <c r="G55" s="71"/>
      <c r="H55" s="70">
        <f>SUM(H50:H53)</f>
        <v>1749178</v>
      </c>
    </row>
    <row r="56" spans="1:10" ht="6" customHeight="1" thickTop="1" x14ac:dyDescent="0.2">
      <c r="A56" s="17"/>
      <c r="D56" s="27"/>
      <c r="E56" s="27"/>
      <c r="F56" s="27"/>
      <c r="G56" s="27"/>
      <c r="H56" s="27"/>
    </row>
    <row r="57" spans="1:10" ht="14.25" customHeight="1" x14ac:dyDescent="0.2">
      <c r="A57" s="17"/>
      <c r="D57" s="27"/>
      <c r="E57" s="27"/>
      <c r="F57" s="27"/>
      <c r="G57" s="27"/>
      <c r="H57" s="27"/>
    </row>
    <row r="58" spans="1:10" x14ac:dyDescent="0.2">
      <c r="A58" s="11" t="s">
        <v>30</v>
      </c>
      <c r="D58" s="27"/>
      <c r="E58" s="27"/>
      <c r="F58" s="27"/>
      <c r="G58" s="27"/>
      <c r="H58" s="27"/>
    </row>
    <row r="59" spans="1:10" ht="13.5" thickBot="1" x14ac:dyDescent="0.25">
      <c r="A59" s="48" t="s">
        <v>122</v>
      </c>
      <c r="B59" s="31"/>
      <c r="C59" s="31"/>
      <c r="D59" s="33"/>
      <c r="E59" s="33"/>
      <c r="F59" s="33"/>
      <c r="G59" s="33"/>
      <c r="H59" s="33"/>
      <c r="I59" s="31"/>
    </row>
    <row r="60" spans="1:10" ht="8.1" customHeight="1" x14ac:dyDescent="0.2">
      <c r="A60" s="7"/>
      <c r="D60" s="27"/>
      <c r="E60" s="27"/>
      <c r="F60" s="27"/>
      <c r="G60" s="27"/>
      <c r="H60" s="27"/>
    </row>
    <row r="61" spans="1:10" x14ac:dyDescent="0.2">
      <c r="A61" s="7"/>
      <c r="F61" s="29">
        <v>2019</v>
      </c>
      <c r="G61" s="30"/>
      <c r="H61" s="29">
        <v>2018</v>
      </c>
    </row>
    <row r="62" spans="1:10" x14ac:dyDescent="0.2">
      <c r="A62" s="7"/>
      <c r="F62" s="28" t="s">
        <v>22</v>
      </c>
      <c r="G62" s="28"/>
      <c r="H62" s="28" t="s">
        <v>22</v>
      </c>
    </row>
    <row r="63" spans="1:10" ht="12.75" customHeight="1" x14ac:dyDescent="0.2">
      <c r="A63" s="11" t="s">
        <v>24</v>
      </c>
      <c r="F63" s="28"/>
      <c r="G63" s="28"/>
      <c r="H63" s="28"/>
    </row>
    <row r="64" spans="1:10" ht="12.75" customHeight="1" x14ac:dyDescent="0.2">
      <c r="B64" s="8" t="s">
        <v>10</v>
      </c>
      <c r="C64" s="8"/>
      <c r="F64" s="22">
        <v>4935735</v>
      </c>
      <c r="G64" s="47"/>
      <c r="H64" s="22">
        <v>6666679</v>
      </c>
    </row>
    <row r="65" spans="1:8" ht="12.75" customHeight="1" x14ac:dyDescent="0.2">
      <c r="B65" s="8" t="s">
        <v>11</v>
      </c>
      <c r="C65" s="8"/>
      <c r="F65" s="22">
        <v>11957071</v>
      </c>
      <c r="G65" s="44"/>
      <c r="H65" s="22">
        <v>14737574</v>
      </c>
    </row>
    <row r="66" spans="1:8" ht="12.75" customHeight="1" x14ac:dyDescent="0.2">
      <c r="B66" s="8" t="s">
        <v>12</v>
      </c>
      <c r="C66" s="8"/>
      <c r="F66" s="22">
        <v>0</v>
      </c>
      <c r="G66" s="44"/>
      <c r="H66" s="22">
        <v>0</v>
      </c>
    </row>
    <row r="67" spans="1:8" ht="12.75" customHeight="1" x14ac:dyDescent="0.2">
      <c r="B67" s="14" t="s">
        <v>34</v>
      </c>
      <c r="C67" s="8"/>
      <c r="F67" s="23">
        <v>1501900</v>
      </c>
      <c r="G67" s="44"/>
      <c r="H67" s="23">
        <v>1388600</v>
      </c>
    </row>
    <row r="68" spans="1:8" s="18" customFormat="1" ht="12.75" customHeight="1" x14ac:dyDescent="0.2">
      <c r="B68" s="20"/>
      <c r="C68" s="20"/>
      <c r="F68" s="72">
        <f>SUM(F64:F67)</f>
        <v>18394706</v>
      </c>
      <c r="G68" s="73"/>
      <c r="H68" s="72">
        <f>SUM(H64:H67)</f>
        <v>22792853</v>
      </c>
    </row>
    <row r="69" spans="1:8" ht="8.1" customHeight="1" x14ac:dyDescent="0.2">
      <c r="A69" s="10"/>
      <c r="B69" s="10"/>
      <c r="C69" s="10"/>
      <c r="F69" s="47"/>
      <c r="G69" s="47"/>
      <c r="H69" s="47"/>
    </row>
    <row r="70" spans="1:8" ht="12.75" customHeight="1" x14ac:dyDescent="0.2">
      <c r="A70" s="11" t="s">
        <v>25</v>
      </c>
      <c r="F70" s="47"/>
      <c r="G70" s="47"/>
      <c r="H70" s="47"/>
    </row>
    <row r="71" spans="1:8" ht="12.75" customHeight="1" x14ac:dyDescent="0.2">
      <c r="B71" s="8" t="s">
        <v>13</v>
      </c>
      <c r="C71" s="8"/>
      <c r="F71" s="22">
        <v>10414497</v>
      </c>
      <c r="G71" s="47"/>
      <c r="H71" s="22">
        <v>8613592</v>
      </c>
    </row>
    <row r="72" spans="1:8" ht="12.75" customHeight="1" x14ac:dyDescent="0.2">
      <c r="B72" s="8" t="s">
        <v>14</v>
      </c>
      <c r="C72" s="8"/>
      <c r="F72" s="22">
        <v>1149540</v>
      </c>
      <c r="G72" s="47"/>
      <c r="H72" s="22">
        <v>874310</v>
      </c>
    </row>
    <row r="73" spans="1:8" ht="12.75" customHeight="1" x14ac:dyDescent="0.2">
      <c r="B73" s="14" t="s">
        <v>26</v>
      </c>
      <c r="C73" s="8"/>
      <c r="F73" s="23">
        <v>51615176</v>
      </c>
      <c r="G73" s="47"/>
      <c r="H73" s="23">
        <v>51313044</v>
      </c>
    </row>
    <row r="74" spans="1:8" ht="12.75" customHeight="1" x14ac:dyDescent="0.2">
      <c r="B74" s="8"/>
      <c r="C74" s="8"/>
      <c r="F74" s="72">
        <f>SUM(F71:F73)</f>
        <v>63179213</v>
      </c>
      <c r="G74" s="71"/>
      <c r="H74" s="72">
        <f>SUM(H71:H73)</f>
        <v>60800946</v>
      </c>
    </row>
    <row r="75" spans="1:8" ht="8.1" customHeight="1" x14ac:dyDescent="0.2">
      <c r="A75" s="10"/>
      <c r="B75" s="10"/>
      <c r="C75" s="10"/>
      <c r="F75" s="74"/>
      <c r="G75" s="74"/>
      <c r="H75" s="74"/>
    </row>
    <row r="76" spans="1:8" ht="13.5" thickBot="1" x14ac:dyDescent="0.25">
      <c r="A76" s="12" t="s">
        <v>27</v>
      </c>
      <c r="B76" s="8"/>
      <c r="C76" s="8"/>
      <c r="F76" s="75">
        <f>+F74-F68</f>
        <v>44784507</v>
      </c>
      <c r="G76" s="71"/>
      <c r="H76" s="75">
        <f>+H74-H68</f>
        <v>38008093</v>
      </c>
    </row>
    <row r="77" spans="1:8" ht="8.1" customHeight="1" x14ac:dyDescent="0.2">
      <c r="A77" s="8"/>
      <c r="B77" s="8"/>
      <c r="C77" s="8"/>
      <c r="F77" s="47"/>
      <c r="G77" s="47"/>
      <c r="H77" s="47"/>
    </row>
    <row r="78" spans="1:8" x14ac:dyDescent="0.2">
      <c r="A78" s="12" t="s">
        <v>28</v>
      </c>
      <c r="B78" s="8"/>
      <c r="C78" s="8"/>
      <c r="F78" s="47"/>
      <c r="G78" s="47"/>
      <c r="H78" s="47"/>
    </row>
    <row r="79" spans="1:8" ht="12.75" customHeight="1" x14ac:dyDescent="0.2">
      <c r="B79" s="14" t="s">
        <v>35</v>
      </c>
      <c r="C79" s="8"/>
      <c r="F79" s="22">
        <v>92420643</v>
      </c>
      <c r="G79" s="47"/>
      <c r="H79" s="22">
        <v>82859538</v>
      </c>
    </row>
    <row r="80" spans="1:8" ht="12.75" customHeight="1" x14ac:dyDescent="0.2">
      <c r="B80" s="8" t="s">
        <v>15</v>
      </c>
      <c r="C80" s="8"/>
      <c r="F80" s="22">
        <v>0</v>
      </c>
      <c r="G80" s="47"/>
      <c r="H80" s="22">
        <v>0</v>
      </c>
    </row>
    <row r="81" spans="1:8" ht="12.75" customHeight="1" x14ac:dyDescent="0.2">
      <c r="B81" s="8" t="s">
        <v>16</v>
      </c>
      <c r="C81" s="8"/>
      <c r="F81" s="22">
        <v>238436</v>
      </c>
      <c r="G81" s="47"/>
      <c r="H81" s="22">
        <v>244522</v>
      </c>
    </row>
    <row r="82" spans="1:8" ht="12.75" customHeight="1" x14ac:dyDescent="0.2">
      <c r="B82" s="8" t="s">
        <v>39</v>
      </c>
      <c r="C82" s="8"/>
      <c r="F82" s="23">
        <v>142705</v>
      </c>
      <c r="G82" s="47"/>
      <c r="H82" s="23">
        <v>229413</v>
      </c>
    </row>
    <row r="83" spans="1:8" ht="12.75" customHeight="1" thickBot="1" x14ac:dyDescent="0.25">
      <c r="B83" s="8"/>
      <c r="C83" s="8"/>
      <c r="F83" s="76">
        <f>SUM(F79:F82)</f>
        <v>92801784</v>
      </c>
      <c r="G83" s="77"/>
      <c r="H83" s="76">
        <f>SUM(H79:H82)</f>
        <v>83333473</v>
      </c>
    </row>
    <row r="84" spans="1:8" ht="8.1" customHeight="1" x14ac:dyDescent="0.2">
      <c r="B84" s="8"/>
      <c r="C84" s="8"/>
      <c r="F84" s="77"/>
      <c r="G84" s="77"/>
      <c r="H84" s="77"/>
    </row>
    <row r="85" spans="1:8" ht="13.5" thickBot="1" x14ac:dyDescent="0.25">
      <c r="A85" s="12" t="s">
        <v>29</v>
      </c>
      <c r="B85" s="8"/>
      <c r="C85" s="8"/>
      <c r="F85" s="78">
        <f>+F83-F76</f>
        <v>48017277</v>
      </c>
      <c r="G85" s="77"/>
      <c r="H85" s="78">
        <f>+H83-H76</f>
        <v>45325380</v>
      </c>
    </row>
    <row r="86" spans="1:8" ht="8.1" customHeight="1" thickTop="1" x14ac:dyDescent="0.2">
      <c r="A86" s="12"/>
      <c r="B86" s="8"/>
      <c r="C86" s="8"/>
      <c r="F86" s="47"/>
      <c r="G86" s="47"/>
      <c r="H86" s="47"/>
    </row>
    <row r="87" spans="1:8" x14ac:dyDescent="0.2">
      <c r="A87" s="12" t="s">
        <v>129</v>
      </c>
      <c r="B87" s="8"/>
      <c r="C87" s="8"/>
      <c r="F87" s="47"/>
      <c r="G87" s="47"/>
      <c r="H87" s="47"/>
    </row>
    <row r="88" spans="1:8" x14ac:dyDescent="0.2">
      <c r="B88" s="14" t="s">
        <v>46</v>
      </c>
      <c r="C88" s="8"/>
      <c r="F88" s="22">
        <v>5830691</v>
      </c>
      <c r="G88" s="47"/>
      <c r="H88" s="22">
        <v>5887094</v>
      </c>
    </row>
    <row r="89" spans="1:8" x14ac:dyDescent="0.2">
      <c r="B89" s="14" t="s">
        <v>36</v>
      </c>
      <c r="C89" s="8"/>
      <c r="F89" s="22">
        <v>1665176</v>
      </c>
      <c r="G89" s="47"/>
      <c r="H89" s="22">
        <v>4150000</v>
      </c>
    </row>
    <row r="90" spans="1:8" x14ac:dyDescent="0.2">
      <c r="B90" s="21" t="s">
        <v>37</v>
      </c>
      <c r="C90" s="2"/>
      <c r="F90" s="22">
        <v>2804568</v>
      </c>
      <c r="G90" s="47"/>
      <c r="H90" s="22">
        <v>3523595</v>
      </c>
    </row>
    <row r="91" spans="1:8" x14ac:dyDescent="0.2">
      <c r="B91" s="2" t="s">
        <v>17</v>
      </c>
      <c r="C91" s="2"/>
      <c r="F91" s="22">
        <v>-249800</v>
      </c>
      <c r="G91" s="47"/>
      <c r="H91" s="22">
        <v>-299700</v>
      </c>
    </row>
    <row r="92" spans="1:8" x14ac:dyDescent="0.2">
      <c r="B92" s="21" t="s">
        <v>38</v>
      </c>
      <c r="C92" s="2"/>
      <c r="F92" s="22">
        <v>-3373396</v>
      </c>
      <c r="G92" s="47"/>
      <c r="H92" s="22">
        <v>-700709</v>
      </c>
    </row>
    <row r="93" spans="1:8" x14ac:dyDescent="0.2">
      <c r="B93" s="2" t="s">
        <v>18</v>
      </c>
      <c r="C93" s="2"/>
      <c r="F93" s="23">
        <v>41340038</v>
      </c>
      <c r="G93" s="47"/>
      <c r="H93" s="23">
        <v>32765100</v>
      </c>
    </row>
    <row r="94" spans="1:8" ht="13.5" thickBot="1" x14ac:dyDescent="0.25">
      <c r="B94" s="2"/>
      <c r="C94" s="2"/>
      <c r="F94" s="79">
        <f>SUM(F88:F93)</f>
        <v>48017277</v>
      </c>
      <c r="G94" s="71"/>
      <c r="H94" s="79">
        <f>SUM(H88:H93)</f>
        <v>45325380</v>
      </c>
    </row>
    <row r="95" spans="1:8" ht="13.5" thickTop="1" x14ac:dyDescent="0.2">
      <c r="B95" s="2"/>
      <c r="C95" s="2"/>
      <c r="F95" s="26"/>
      <c r="G95" s="26"/>
      <c r="H95" s="26"/>
    </row>
    <row r="96" spans="1:8" x14ac:dyDescent="0.2">
      <c r="A96" s="40" t="s">
        <v>57</v>
      </c>
      <c r="B96" s="2"/>
      <c r="C96" s="2"/>
      <c r="F96" s="26"/>
      <c r="G96" s="26"/>
      <c r="H96" s="26"/>
    </row>
    <row r="97" spans="1:9" ht="13.5" thickBot="1" x14ac:dyDescent="0.25">
      <c r="A97" s="48" t="s">
        <v>122</v>
      </c>
      <c r="B97" s="31"/>
      <c r="C97" s="31"/>
      <c r="D97" s="33"/>
      <c r="E97" s="33"/>
      <c r="F97" s="33"/>
      <c r="G97" s="33"/>
      <c r="H97" s="33"/>
      <c r="I97" s="31"/>
    </row>
    <row r="98" spans="1:9" ht="8.1" customHeight="1" x14ac:dyDescent="0.2">
      <c r="A98" s="1"/>
      <c r="D98" s="27"/>
      <c r="E98" s="27"/>
      <c r="F98" s="27"/>
      <c r="G98" s="27"/>
      <c r="H98" s="27"/>
    </row>
    <row r="99" spans="1:9" x14ac:dyDescent="0.2">
      <c r="A99" s="1"/>
      <c r="D99" s="4"/>
      <c r="E99" s="4"/>
      <c r="F99" s="35">
        <v>2019</v>
      </c>
      <c r="G99" s="4"/>
      <c r="H99" s="61">
        <v>2018</v>
      </c>
    </row>
    <row r="100" spans="1:9" x14ac:dyDescent="0.2">
      <c r="A100" s="5"/>
      <c r="B100" s="5"/>
      <c r="C100" s="5"/>
      <c r="D100" s="6"/>
      <c r="E100" s="6"/>
      <c r="F100" s="6" t="s">
        <v>21</v>
      </c>
      <c r="G100" s="6"/>
      <c r="H100" s="6" t="s">
        <v>21</v>
      </c>
    </row>
    <row r="101" spans="1:9" x14ac:dyDescent="0.2">
      <c r="A101" s="5"/>
      <c r="B101" s="5"/>
      <c r="C101" s="5"/>
      <c r="D101" s="6"/>
      <c r="E101" s="6"/>
      <c r="F101" s="6" t="s">
        <v>22</v>
      </c>
      <c r="G101" s="6"/>
      <c r="H101" s="6" t="s">
        <v>22</v>
      </c>
    </row>
    <row r="102" spans="1:9" x14ac:dyDescent="0.2">
      <c r="A102" s="83" t="s">
        <v>19</v>
      </c>
      <c r="B102" s="83"/>
      <c r="C102" s="2"/>
      <c r="D102" s="24"/>
      <c r="E102" s="24"/>
      <c r="F102" s="24"/>
      <c r="G102" s="24"/>
      <c r="H102" s="24"/>
    </row>
    <row r="103" spans="1:9" x14ac:dyDescent="0.2">
      <c r="B103" s="21" t="s">
        <v>50</v>
      </c>
      <c r="C103" s="2"/>
      <c r="D103" s="24"/>
      <c r="E103" s="24"/>
      <c r="F103" s="42">
        <v>0</v>
      </c>
      <c r="G103" s="42"/>
      <c r="H103" s="42">
        <v>4375386</v>
      </c>
    </row>
    <row r="104" spans="1:9" x14ac:dyDescent="0.2">
      <c r="B104" s="21" t="s">
        <v>119</v>
      </c>
      <c r="C104" s="2"/>
      <c r="D104" s="24"/>
      <c r="E104" s="24"/>
      <c r="F104" s="42">
        <v>60000</v>
      </c>
      <c r="G104" s="42"/>
      <c r="H104" s="42">
        <v>300000</v>
      </c>
    </row>
    <row r="105" spans="1:9" x14ac:dyDescent="0.2">
      <c r="B105" s="3" t="s">
        <v>124</v>
      </c>
      <c r="C105" s="2"/>
      <c r="D105" s="24"/>
      <c r="E105" s="24"/>
      <c r="F105" s="45">
        <f>102165-F104</f>
        <v>42165</v>
      </c>
      <c r="G105" s="42"/>
      <c r="H105" s="45">
        <v>0</v>
      </c>
    </row>
    <row r="106" spans="1:9" ht="13.5" thickBot="1" x14ac:dyDescent="0.25">
      <c r="B106" s="21"/>
      <c r="C106" s="2"/>
      <c r="D106" s="24"/>
      <c r="E106" s="24"/>
      <c r="F106" s="68">
        <f>SUM(F103:F105)</f>
        <v>102165</v>
      </c>
      <c r="G106" s="80"/>
      <c r="H106" s="68">
        <f>SUM(H103:H105)</f>
        <v>4675386</v>
      </c>
    </row>
    <row r="107" spans="1:9" ht="8.1" customHeight="1" x14ac:dyDescent="0.2">
      <c r="B107" s="2"/>
      <c r="C107" s="2"/>
      <c r="F107" s="46"/>
      <c r="G107" s="46"/>
      <c r="H107" s="46"/>
    </row>
    <row r="108" spans="1:9" x14ac:dyDescent="0.2">
      <c r="A108" s="57" t="s">
        <v>125</v>
      </c>
      <c r="B108" s="9"/>
      <c r="C108" s="9"/>
      <c r="D108" s="25"/>
      <c r="E108" s="25"/>
      <c r="F108" s="44"/>
      <c r="G108" s="44"/>
      <c r="H108" s="44"/>
    </row>
    <row r="109" spans="1:9" x14ac:dyDescent="0.2">
      <c r="B109" s="14" t="s">
        <v>52</v>
      </c>
      <c r="C109" s="8"/>
      <c r="D109" s="24"/>
      <c r="E109" s="24"/>
      <c r="F109" s="42">
        <v>0</v>
      </c>
      <c r="G109" s="42"/>
      <c r="H109" s="42">
        <f>2337233+1167271</f>
        <v>3504504</v>
      </c>
    </row>
    <row r="110" spans="1:9" x14ac:dyDescent="0.2">
      <c r="B110" s="14" t="s">
        <v>59</v>
      </c>
      <c r="C110" s="8"/>
      <c r="D110" s="24"/>
      <c r="E110" s="24"/>
      <c r="F110" s="42">
        <v>2425178</v>
      </c>
      <c r="G110" s="42"/>
      <c r="H110" s="42">
        <v>1728858</v>
      </c>
    </row>
    <row r="111" spans="1:9" x14ac:dyDescent="0.2">
      <c r="B111" s="14" t="s">
        <v>53</v>
      </c>
      <c r="C111" s="8"/>
      <c r="D111" s="24"/>
      <c r="E111" s="24"/>
      <c r="F111" s="42">
        <v>2627898</v>
      </c>
      <c r="G111" s="42"/>
      <c r="H111" s="42">
        <v>1403042</v>
      </c>
    </row>
    <row r="112" spans="1:9" x14ac:dyDescent="0.2">
      <c r="B112" s="14" t="s">
        <v>54</v>
      </c>
      <c r="C112" s="8"/>
      <c r="D112" s="24"/>
      <c r="E112" s="24"/>
      <c r="F112" s="42">
        <f>741706+8791116</f>
        <v>9532822</v>
      </c>
      <c r="G112" s="42"/>
      <c r="H112" s="42">
        <v>1061170</v>
      </c>
    </row>
    <row r="113" spans="1:9" x14ac:dyDescent="0.2">
      <c r="B113" s="14" t="s">
        <v>55</v>
      </c>
      <c r="C113" s="8"/>
      <c r="D113" s="24"/>
      <c r="E113" s="24"/>
      <c r="F113" s="42">
        <f>293583</f>
        <v>293583</v>
      </c>
      <c r="G113" s="42"/>
      <c r="H113" s="42">
        <v>1422709</v>
      </c>
    </row>
    <row r="114" spans="1:9" x14ac:dyDescent="0.2">
      <c r="B114" s="14" t="s">
        <v>56</v>
      </c>
      <c r="C114" s="8"/>
      <c r="D114" s="24"/>
      <c r="E114" s="24"/>
      <c r="F114" s="42">
        <v>372033</v>
      </c>
      <c r="G114" s="42"/>
      <c r="H114" s="42">
        <v>190951</v>
      </c>
    </row>
    <row r="115" spans="1:9" x14ac:dyDescent="0.2">
      <c r="B115" s="14" t="s">
        <v>58</v>
      </c>
      <c r="C115" s="8"/>
      <c r="D115" s="24"/>
      <c r="E115" s="24"/>
      <c r="F115" s="45">
        <v>334</v>
      </c>
      <c r="G115" s="42"/>
      <c r="H115" s="45">
        <v>159677</v>
      </c>
    </row>
    <row r="116" spans="1:9" ht="13.5" thickBot="1" x14ac:dyDescent="0.25">
      <c r="B116" s="2"/>
      <c r="C116" s="2"/>
      <c r="F116" s="81">
        <f>SUM(F109:F115)</f>
        <v>15251848</v>
      </c>
      <c r="G116" s="71"/>
      <c r="H116" s="81">
        <f>SUM(H109:H115)</f>
        <v>9470911</v>
      </c>
    </row>
    <row r="117" spans="1:9" x14ac:dyDescent="0.2">
      <c r="B117" s="2"/>
      <c r="C117" s="2"/>
      <c r="F117" s="43"/>
      <c r="G117" s="46"/>
      <c r="H117" s="43"/>
    </row>
    <row r="118" spans="1:9" x14ac:dyDescent="0.2">
      <c r="A118" s="40" t="s">
        <v>47</v>
      </c>
      <c r="B118" s="2"/>
      <c r="C118" s="2"/>
      <c r="F118" s="26"/>
      <c r="G118" s="26"/>
      <c r="H118" s="26"/>
    </row>
    <row r="119" spans="1:9" x14ac:dyDescent="0.2">
      <c r="B119" s="2"/>
      <c r="C119" s="2"/>
      <c r="F119" s="26"/>
      <c r="G119" s="26"/>
      <c r="H119" s="26"/>
    </row>
    <row r="120" spans="1:9" ht="57" customHeight="1" x14ac:dyDescent="0.2">
      <c r="A120" s="85" t="s">
        <v>61</v>
      </c>
      <c r="B120" s="85"/>
      <c r="C120" s="85"/>
      <c r="D120" s="85"/>
      <c r="E120" s="85"/>
      <c r="F120" s="85"/>
      <c r="G120" s="85"/>
      <c r="H120" s="85"/>
      <c r="I120" s="85"/>
    </row>
    <row r="121" spans="1:9" x14ac:dyDescent="0.2">
      <c r="A121" s="10"/>
      <c r="B121" s="10"/>
      <c r="C121" s="10"/>
      <c r="D121" s="10"/>
      <c r="E121" s="10"/>
      <c r="F121" s="10"/>
      <c r="G121" s="10"/>
      <c r="H121" s="10"/>
      <c r="I121" s="10"/>
    </row>
    <row r="122" spans="1:9" ht="15" x14ac:dyDescent="0.2">
      <c r="A122" s="86" t="s">
        <v>48</v>
      </c>
      <c r="B122" s="86"/>
      <c r="C122" s="86"/>
      <c r="D122" s="86"/>
      <c r="E122" s="86"/>
      <c r="F122" s="86"/>
      <c r="G122" s="86"/>
      <c r="H122" s="86"/>
      <c r="I122" s="86"/>
    </row>
    <row r="123" spans="1:9" ht="15" x14ac:dyDescent="0.2">
      <c r="A123" s="82" t="s">
        <v>49</v>
      </c>
      <c r="B123" s="82"/>
      <c r="C123" s="82"/>
      <c r="D123" s="82"/>
      <c r="E123" s="82"/>
      <c r="F123" s="82"/>
      <c r="G123" s="82"/>
      <c r="H123" s="82"/>
      <c r="I123" s="41"/>
    </row>
    <row r="125" spans="1:9" x14ac:dyDescent="0.2">
      <c r="A125" s="3" t="s">
        <v>123</v>
      </c>
    </row>
  </sheetData>
  <mergeCells count="17">
    <mergeCell ref="A8:B8"/>
    <mergeCell ref="B21:H21"/>
    <mergeCell ref="A22:H22"/>
    <mergeCell ref="A4:I4"/>
    <mergeCell ref="A6:I6"/>
    <mergeCell ref="B10:I10"/>
    <mergeCell ref="B12:I12"/>
    <mergeCell ref="A123:H123"/>
    <mergeCell ref="A102:B102"/>
    <mergeCell ref="B14:I14"/>
    <mergeCell ref="B16:I16"/>
    <mergeCell ref="B18:I18"/>
    <mergeCell ref="B20:I20"/>
    <mergeCell ref="A120:I120"/>
    <mergeCell ref="A122:I122"/>
    <mergeCell ref="A30:B30"/>
    <mergeCell ref="D27:F27"/>
  </mergeCells>
  <printOptions horizontalCentered="1"/>
  <pageMargins left="0.31496062992125984" right="0.31496062992125984" top="0.19685039370078741" bottom="0.19685039370078741" header="0.31496062992125984" footer="0.15748031496062992"/>
  <pageSetup scale="84" fitToHeight="2" orientation="portrait" r:id="rId1"/>
  <headerFooter>
    <oddFooter>&amp;R&amp;"Arial,Regular"&amp;9&amp;P</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25"/>
  <sheetViews>
    <sheetView tabSelected="1" workbookViewId="0">
      <selection activeCell="O6" sqref="O6"/>
    </sheetView>
  </sheetViews>
  <sheetFormatPr defaultRowHeight="12.75" x14ac:dyDescent="0.2"/>
  <cols>
    <col min="1" max="1" width="3.6640625" style="3" customWidth="1"/>
    <col min="2" max="2" width="64.6640625" style="3" customWidth="1"/>
    <col min="3" max="3" width="1.83203125" style="3" customWidth="1"/>
    <col min="4" max="4" width="16.83203125" style="3" customWidth="1"/>
    <col min="5" max="5" width="1.83203125" style="3" customWidth="1"/>
    <col min="6" max="6" width="16.83203125" style="3" customWidth="1"/>
    <col min="7" max="7" width="3.83203125" style="3" customWidth="1"/>
    <col min="8" max="8" width="16.83203125" style="3" customWidth="1"/>
    <col min="9" max="9" width="2.83203125" style="3" customWidth="1"/>
    <col min="10" max="10" width="12.5" style="3" customWidth="1"/>
    <col min="11" max="16384" width="9.33203125" style="3"/>
  </cols>
  <sheetData>
    <row r="3" spans="1:9" ht="31.5" customHeight="1" x14ac:dyDescent="0.2"/>
    <row r="4" spans="1:9" ht="25.5" customHeight="1" x14ac:dyDescent="0.2">
      <c r="A4" s="91" t="s">
        <v>127</v>
      </c>
      <c r="B4" s="91"/>
      <c r="C4" s="91"/>
      <c r="D4" s="91"/>
      <c r="E4" s="91"/>
      <c r="F4" s="91"/>
      <c r="G4" s="91"/>
      <c r="H4" s="91"/>
      <c r="I4" s="91"/>
    </row>
    <row r="5" spans="1:9" x14ac:dyDescent="0.2">
      <c r="A5" s="5"/>
      <c r="B5" s="5"/>
      <c r="C5" s="5"/>
      <c r="D5" s="5"/>
      <c r="E5" s="5"/>
      <c r="F5" s="5"/>
      <c r="G5" s="5"/>
      <c r="H5" s="5"/>
    </row>
    <row r="6" spans="1:9" ht="56.25" customHeight="1" x14ac:dyDescent="0.2">
      <c r="A6" s="85" t="s">
        <v>157</v>
      </c>
      <c r="B6" s="85"/>
      <c r="C6" s="85"/>
      <c r="D6" s="85"/>
      <c r="E6" s="85"/>
      <c r="F6" s="85"/>
      <c r="G6" s="85"/>
      <c r="H6" s="85"/>
      <c r="I6" s="85"/>
    </row>
    <row r="7" spans="1:9" ht="6.95" customHeight="1" x14ac:dyDescent="0.2">
      <c r="A7" s="5"/>
      <c r="B7" s="5"/>
      <c r="C7" s="5"/>
      <c r="D7" s="5"/>
      <c r="E7" s="5"/>
      <c r="F7" s="5"/>
      <c r="G7" s="5"/>
      <c r="H7" s="5"/>
    </row>
    <row r="8" spans="1:9" x14ac:dyDescent="0.2">
      <c r="A8" s="92" t="s">
        <v>62</v>
      </c>
      <c r="B8" s="92"/>
      <c r="C8" s="5"/>
      <c r="D8" s="5"/>
      <c r="E8" s="5"/>
      <c r="F8" s="5"/>
      <c r="G8" s="5"/>
      <c r="H8" s="5"/>
    </row>
    <row r="9" spans="1:9" ht="6.95" customHeight="1" x14ac:dyDescent="0.2">
      <c r="A9" s="5"/>
      <c r="B9" s="5"/>
      <c r="C9" s="5"/>
      <c r="D9" s="5"/>
      <c r="E9" s="5"/>
      <c r="F9" s="5"/>
      <c r="G9" s="5"/>
      <c r="H9" s="5"/>
    </row>
    <row r="10" spans="1:9" ht="40.5" customHeight="1" x14ac:dyDescent="0.2">
      <c r="A10" s="60" t="s">
        <v>45</v>
      </c>
      <c r="B10" s="85" t="s">
        <v>151</v>
      </c>
      <c r="C10" s="85"/>
      <c r="D10" s="85"/>
      <c r="E10" s="85"/>
      <c r="F10" s="85"/>
      <c r="G10" s="85"/>
      <c r="H10" s="85"/>
      <c r="I10" s="85"/>
    </row>
    <row r="11" spans="1:9" ht="6.75" customHeight="1" x14ac:dyDescent="0.2">
      <c r="A11" s="5"/>
      <c r="B11" s="5"/>
      <c r="C11" s="5"/>
      <c r="D11" s="5"/>
      <c r="E11" s="5"/>
      <c r="F11" s="5"/>
      <c r="G11" s="5"/>
      <c r="H11" s="5"/>
    </row>
    <row r="12" spans="1:9" ht="25.5" customHeight="1" x14ac:dyDescent="0.2">
      <c r="A12" s="60" t="s">
        <v>45</v>
      </c>
      <c r="B12" s="85" t="s">
        <v>144</v>
      </c>
      <c r="C12" s="85"/>
      <c r="D12" s="85"/>
      <c r="E12" s="85"/>
      <c r="F12" s="85"/>
      <c r="G12" s="85"/>
      <c r="H12" s="85"/>
      <c r="I12" s="85"/>
    </row>
    <row r="13" spans="1:9" ht="6.95" customHeight="1" x14ac:dyDescent="0.2">
      <c r="A13" s="5"/>
      <c r="B13" s="5"/>
      <c r="C13" s="5"/>
      <c r="D13" s="5"/>
      <c r="E13" s="5"/>
      <c r="F13" s="5"/>
      <c r="G13" s="5"/>
      <c r="H13" s="5"/>
    </row>
    <row r="14" spans="1:9" ht="54.75" customHeight="1" x14ac:dyDescent="0.2">
      <c r="A14" s="60" t="s">
        <v>45</v>
      </c>
      <c r="B14" s="85" t="s">
        <v>145</v>
      </c>
      <c r="C14" s="85"/>
      <c r="D14" s="85"/>
      <c r="E14" s="85"/>
      <c r="F14" s="85"/>
      <c r="G14" s="85"/>
      <c r="H14" s="85"/>
      <c r="I14" s="85"/>
    </row>
    <row r="15" spans="1:9" ht="6.95" customHeight="1" x14ac:dyDescent="0.2">
      <c r="A15" s="5"/>
      <c r="B15" s="5"/>
      <c r="C15" s="5"/>
      <c r="D15" s="5"/>
      <c r="E15" s="5"/>
      <c r="F15" s="5"/>
      <c r="G15" s="5"/>
      <c r="H15" s="5"/>
    </row>
    <row r="16" spans="1:9" ht="30.75" customHeight="1" x14ac:dyDescent="0.2">
      <c r="A16" s="60" t="s">
        <v>45</v>
      </c>
      <c r="B16" s="85" t="s">
        <v>146</v>
      </c>
      <c r="C16" s="85"/>
      <c r="D16" s="85"/>
      <c r="E16" s="85"/>
      <c r="F16" s="85"/>
      <c r="G16" s="85"/>
      <c r="H16" s="85"/>
      <c r="I16" s="85"/>
    </row>
    <row r="17" spans="1:9" ht="6.95" customHeight="1" x14ac:dyDescent="0.2">
      <c r="A17" s="60"/>
      <c r="B17" s="54"/>
      <c r="C17" s="54"/>
      <c r="D17" s="54"/>
      <c r="E17" s="54"/>
      <c r="F17" s="54"/>
      <c r="G17" s="54"/>
      <c r="H17" s="54"/>
    </row>
    <row r="18" spans="1:9" ht="32.25" customHeight="1" x14ac:dyDescent="0.2">
      <c r="A18" s="60" t="s">
        <v>45</v>
      </c>
      <c r="B18" s="85" t="s">
        <v>152</v>
      </c>
      <c r="C18" s="85"/>
      <c r="D18" s="85"/>
      <c r="E18" s="85"/>
      <c r="F18" s="85"/>
      <c r="G18" s="85"/>
      <c r="H18" s="85"/>
      <c r="I18" s="85"/>
    </row>
    <row r="19" spans="1:9" ht="6.95" customHeight="1" x14ac:dyDescent="0.2">
      <c r="A19" s="5"/>
      <c r="B19" s="5"/>
      <c r="C19" s="5"/>
      <c r="D19" s="5"/>
      <c r="E19" s="5"/>
      <c r="F19" s="5"/>
      <c r="G19" s="5"/>
      <c r="H19" s="5"/>
    </row>
    <row r="20" spans="1:9" ht="54.75" customHeight="1" x14ac:dyDescent="0.2">
      <c r="A20" s="60" t="s">
        <v>45</v>
      </c>
      <c r="B20" s="85" t="s">
        <v>154</v>
      </c>
      <c r="C20" s="85"/>
      <c r="D20" s="85"/>
      <c r="E20" s="85"/>
      <c r="F20" s="85"/>
      <c r="G20" s="85"/>
      <c r="H20" s="85"/>
      <c r="I20" s="85"/>
    </row>
    <row r="21" spans="1:9" ht="8.1" customHeight="1" x14ac:dyDescent="0.2">
      <c r="A21" s="5"/>
      <c r="B21" s="85"/>
      <c r="C21" s="85"/>
      <c r="D21" s="85"/>
      <c r="E21" s="85"/>
      <c r="F21" s="85"/>
      <c r="G21" s="85"/>
      <c r="H21" s="85"/>
    </row>
    <row r="22" spans="1:9" x14ac:dyDescent="0.2">
      <c r="A22" s="85" t="s">
        <v>143</v>
      </c>
      <c r="B22" s="85"/>
      <c r="C22" s="85"/>
      <c r="D22" s="85"/>
      <c r="E22" s="85"/>
      <c r="F22" s="85"/>
      <c r="G22" s="85"/>
      <c r="H22" s="85"/>
    </row>
    <row r="23" spans="1:9" ht="8.1" customHeight="1" x14ac:dyDescent="0.2">
      <c r="A23" s="5"/>
      <c r="B23" s="54"/>
      <c r="C23" s="54"/>
      <c r="D23" s="54"/>
      <c r="E23" s="54"/>
      <c r="F23" s="54"/>
      <c r="G23" s="54"/>
      <c r="H23" s="54"/>
    </row>
    <row r="24" spans="1:9" s="18" customFormat="1" ht="15" customHeight="1" x14ac:dyDescent="0.2">
      <c r="A24" s="55" t="s">
        <v>63</v>
      </c>
    </row>
    <row r="25" spans="1:9" s="18" customFormat="1" ht="15" customHeight="1" thickBot="1" x14ac:dyDescent="0.25">
      <c r="A25" s="56" t="s">
        <v>126</v>
      </c>
      <c r="B25" s="39"/>
      <c r="C25" s="39"/>
      <c r="D25" s="39"/>
      <c r="E25" s="39"/>
      <c r="F25" s="39"/>
      <c r="G25" s="39"/>
      <c r="H25" s="39"/>
      <c r="I25" s="39"/>
    </row>
    <row r="26" spans="1:9" ht="8.1" customHeight="1" x14ac:dyDescent="0.2">
      <c r="A26" s="1"/>
    </row>
    <row r="27" spans="1:9" ht="12.75" customHeight="1" x14ac:dyDescent="0.2">
      <c r="A27" s="1"/>
      <c r="D27" s="87">
        <v>2019</v>
      </c>
      <c r="E27" s="87"/>
      <c r="F27" s="87"/>
      <c r="G27" s="4"/>
      <c r="H27" s="53">
        <v>2018</v>
      </c>
    </row>
    <row r="28" spans="1:9" ht="12.75" customHeight="1" x14ac:dyDescent="0.2">
      <c r="A28" s="5"/>
      <c r="B28" s="5"/>
      <c r="C28" s="5"/>
      <c r="D28" s="6" t="s">
        <v>20</v>
      </c>
      <c r="E28" s="6"/>
      <c r="F28" s="6" t="s">
        <v>21</v>
      </c>
      <c r="G28" s="6"/>
      <c r="H28" s="6" t="s">
        <v>21</v>
      </c>
    </row>
    <row r="29" spans="1:9" ht="12.75" customHeight="1" x14ac:dyDescent="0.2">
      <c r="A29" s="5"/>
      <c r="B29" s="5"/>
      <c r="C29" s="5"/>
      <c r="D29" s="6" t="s">
        <v>22</v>
      </c>
      <c r="E29" s="6"/>
      <c r="F29" s="6" t="s">
        <v>22</v>
      </c>
      <c r="G29" s="6"/>
      <c r="H29" s="6" t="s">
        <v>22</v>
      </c>
    </row>
    <row r="30" spans="1:9" ht="12.75" customHeight="1" x14ac:dyDescent="0.2">
      <c r="A30" s="90" t="s">
        <v>65</v>
      </c>
      <c r="B30" s="83"/>
      <c r="C30" s="2"/>
      <c r="D30" s="24"/>
      <c r="E30" s="24"/>
      <c r="F30" s="24"/>
      <c r="G30" s="24"/>
      <c r="H30" s="24"/>
    </row>
    <row r="31" spans="1:9" ht="12.75" customHeight="1" x14ac:dyDescent="0.2">
      <c r="B31" s="2" t="s">
        <v>0</v>
      </c>
      <c r="C31" s="2"/>
      <c r="D31" s="24">
        <v>63417980</v>
      </c>
      <c r="E31" s="42"/>
      <c r="F31" s="24">
        <v>63485182</v>
      </c>
      <c r="G31" s="42"/>
      <c r="H31" s="24">
        <v>61894425</v>
      </c>
    </row>
    <row r="32" spans="1:9" ht="12.75" customHeight="1" x14ac:dyDescent="0.2">
      <c r="B32" s="21" t="s">
        <v>66</v>
      </c>
      <c r="C32" s="2"/>
      <c r="D32" s="24">
        <v>1462800</v>
      </c>
      <c r="E32" s="42"/>
      <c r="F32" s="24">
        <v>1590031</v>
      </c>
      <c r="G32" s="42"/>
      <c r="H32" s="24">
        <v>1497169</v>
      </c>
    </row>
    <row r="33" spans="1:10" ht="12.75" customHeight="1" x14ac:dyDescent="0.2">
      <c r="B33" s="21" t="s">
        <v>67</v>
      </c>
      <c r="C33" s="2"/>
      <c r="D33" s="24">
        <v>811400</v>
      </c>
      <c r="E33" s="42"/>
      <c r="F33" s="24">
        <f>1046158</f>
        <v>1046158</v>
      </c>
      <c r="G33" s="42"/>
      <c r="H33" s="42">
        <f>775557+300000</f>
        <v>1075557</v>
      </c>
      <c r="J33" s="27"/>
    </row>
    <row r="34" spans="1:10" ht="12.75" customHeight="1" x14ac:dyDescent="0.2">
      <c r="B34" s="21" t="s">
        <v>68</v>
      </c>
      <c r="C34" s="2"/>
      <c r="D34" s="42">
        <v>7100830</v>
      </c>
      <c r="E34" s="42"/>
      <c r="F34" s="42">
        <f>9112868-102165+24526+17639</f>
        <v>9052868</v>
      </c>
      <c r="G34" s="42"/>
      <c r="H34" s="42">
        <f>9017039-300000</f>
        <v>8717039</v>
      </c>
    </row>
    <row r="35" spans="1:10" ht="12.75" customHeight="1" thickBot="1" x14ac:dyDescent="0.25">
      <c r="A35" s="18"/>
      <c r="B35" s="19"/>
      <c r="C35" s="19"/>
      <c r="D35" s="68">
        <f>SUM(D31:D34)</f>
        <v>72793010</v>
      </c>
      <c r="E35" s="69"/>
      <c r="F35" s="68">
        <f>SUM(F31:F34)</f>
        <v>75174239</v>
      </c>
      <c r="G35" s="69"/>
      <c r="H35" s="68">
        <f>SUM(H31:H34)</f>
        <v>73184190</v>
      </c>
    </row>
    <row r="36" spans="1:10" ht="8.1" customHeight="1" x14ac:dyDescent="0.2">
      <c r="A36" s="5"/>
      <c r="B36" s="5"/>
      <c r="C36" s="5"/>
      <c r="D36" s="42"/>
      <c r="E36" s="42"/>
      <c r="F36" s="42"/>
      <c r="G36" s="42"/>
      <c r="H36" s="42"/>
    </row>
    <row r="37" spans="1:10" ht="12.75" customHeight="1" x14ac:dyDescent="0.2">
      <c r="A37" s="57" t="s">
        <v>142</v>
      </c>
      <c r="B37" s="9"/>
      <c r="C37" s="9"/>
      <c r="D37" s="44"/>
      <c r="E37" s="44"/>
      <c r="F37" s="44"/>
      <c r="G37" s="44"/>
      <c r="H37" s="44"/>
    </row>
    <row r="38" spans="1:10" ht="12.75" customHeight="1" x14ac:dyDescent="0.2">
      <c r="B38" s="14" t="s">
        <v>69</v>
      </c>
      <c r="C38" s="8"/>
      <c r="D38" s="24">
        <v>10528807</v>
      </c>
      <c r="E38" s="24"/>
      <c r="F38" s="24">
        <v>10980329</v>
      </c>
      <c r="G38" s="42"/>
      <c r="H38" s="24">
        <v>11106860</v>
      </c>
    </row>
    <row r="39" spans="1:10" ht="12.75" customHeight="1" x14ac:dyDescent="0.2">
      <c r="B39" s="14" t="s">
        <v>70</v>
      </c>
      <c r="C39" s="8"/>
      <c r="D39" s="24">
        <v>14115560</v>
      </c>
      <c r="E39" s="24"/>
      <c r="F39" s="24">
        <v>13924067</v>
      </c>
      <c r="G39" s="42"/>
      <c r="H39" s="24">
        <v>13642240</v>
      </c>
    </row>
    <row r="40" spans="1:10" ht="12.75" customHeight="1" x14ac:dyDescent="0.2">
      <c r="B40" s="14" t="s">
        <v>71</v>
      </c>
      <c r="C40" s="8"/>
      <c r="D40" s="24">
        <v>13667316</v>
      </c>
      <c r="E40" s="24"/>
      <c r="F40" s="24">
        <v>16807031</v>
      </c>
      <c r="G40" s="42"/>
      <c r="H40" s="24">
        <v>16720065</v>
      </c>
    </row>
    <row r="41" spans="1:10" ht="12.75" customHeight="1" x14ac:dyDescent="0.2">
      <c r="B41" s="14" t="s">
        <v>72</v>
      </c>
      <c r="C41" s="8"/>
      <c r="D41" s="24">
        <v>9396117</v>
      </c>
      <c r="E41" s="24"/>
      <c r="F41" s="24">
        <v>9453335</v>
      </c>
      <c r="G41" s="42"/>
      <c r="H41" s="24">
        <v>9130499</v>
      </c>
    </row>
    <row r="42" spans="1:10" ht="12.75" customHeight="1" x14ac:dyDescent="0.2">
      <c r="B42" s="14" t="s">
        <v>73</v>
      </c>
      <c r="C42" s="8"/>
      <c r="D42" s="24">
        <v>358442</v>
      </c>
      <c r="E42" s="24"/>
      <c r="F42" s="24">
        <v>359360</v>
      </c>
      <c r="G42" s="42"/>
      <c r="H42" s="24">
        <v>352418</v>
      </c>
    </row>
    <row r="43" spans="1:10" ht="12.75" customHeight="1" x14ac:dyDescent="0.2">
      <c r="B43" s="14" t="s">
        <v>74</v>
      </c>
      <c r="C43" s="8"/>
      <c r="D43" s="24">
        <v>1526663</v>
      </c>
      <c r="E43" s="24"/>
      <c r="F43" s="24">
        <v>1425400</v>
      </c>
      <c r="G43" s="42"/>
      <c r="H43" s="24">
        <v>1124267</v>
      </c>
    </row>
    <row r="44" spans="1:10" ht="12.75" customHeight="1" x14ac:dyDescent="0.2">
      <c r="B44" s="14" t="s">
        <v>75</v>
      </c>
      <c r="C44" s="8"/>
      <c r="D44" s="24">
        <v>17274825</v>
      </c>
      <c r="E44" s="24"/>
      <c r="F44" s="24">
        <v>18244295</v>
      </c>
      <c r="G44" s="42"/>
      <c r="H44" s="24">
        <v>17552327</v>
      </c>
    </row>
    <row r="45" spans="1:10" ht="12.75" customHeight="1" x14ac:dyDescent="0.2">
      <c r="B45" s="14" t="s">
        <v>76</v>
      </c>
      <c r="C45" s="8"/>
      <c r="D45" s="24">
        <v>1326830</v>
      </c>
      <c r="E45" s="24"/>
      <c r="F45" s="24">
        <v>1390690</v>
      </c>
      <c r="G45" s="42"/>
      <c r="H45" s="24">
        <v>1373170</v>
      </c>
    </row>
    <row r="46" spans="1:10" ht="12.75" customHeight="1" x14ac:dyDescent="0.2">
      <c r="B46" s="15" t="s">
        <v>77</v>
      </c>
      <c r="C46" s="8"/>
      <c r="D46" s="42">
        <v>4346830</v>
      </c>
      <c r="E46" s="42"/>
      <c r="F46" s="42">
        <v>4851833</v>
      </c>
      <c r="G46" s="42"/>
      <c r="H46" s="42">
        <v>5116477</v>
      </c>
    </row>
    <row r="47" spans="1:10" ht="12.75" customHeight="1" x14ac:dyDescent="0.2">
      <c r="B47" s="8" t="s">
        <v>78</v>
      </c>
      <c r="C47" s="8"/>
      <c r="D47" s="42">
        <v>251620</v>
      </c>
      <c r="E47" s="42"/>
      <c r="F47" s="42">
        <v>464838</v>
      </c>
      <c r="G47" s="42"/>
      <c r="H47" s="42">
        <v>363410</v>
      </c>
    </row>
    <row r="48" spans="1:10" ht="12.75" customHeight="1" thickBot="1" x14ac:dyDescent="0.25">
      <c r="B48" s="8"/>
      <c r="C48" s="8"/>
      <c r="D48" s="68">
        <f>SUM(D38:D47)</f>
        <v>72793010</v>
      </c>
      <c r="E48" s="69"/>
      <c r="F48" s="68">
        <f>SUM(F38:F47)</f>
        <v>77901178</v>
      </c>
      <c r="G48" s="69"/>
      <c r="H48" s="68">
        <f>SUM(H38:H47)</f>
        <v>76481733</v>
      </c>
    </row>
    <row r="49" spans="1:10" ht="8.1" customHeight="1" x14ac:dyDescent="0.2">
      <c r="B49" s="8"/>
      <c r="C49" s="8"/>
      <c r="D49" s="43"/>
      <c r="E49" s="43"/>
      <c r="F49" s="43"/>
      <c r="G49" s="43"/>
      <c r="H49" s="43"/>
    </row>
    <row r="50" spans="1:10" ht="12.75" customHeight="1" x14ac:dyDescent="0.2">
      <c r="B50" s="8" t="s">
        <v>79</v>
      </c>
      <c r="C50" s="8"/>
      <c r="D50" s="43">
        <f>+D35-D48</f>
        <v>0</v>
      </c>
      <c r="E50" s="43"/>
      <c r="F50" s="43">
        <f>+F35-F48</f>
        <v>-2726939</v>
      </c>
      <c r="G50" s="43"/>
      <c r="H50" s="43">
        <f>+H35-H48</f>
        <v>-3297543</v>
      </c>
    </row>
    <row r="51" spans="1:10" ht="8.1" customHeight="1" x14ac:dyDescent="0.2">
      <c r="B51" s="8"/>
      <c r="C51" s="8"/>
      <c r="D51" s="43"/>
      <c r="E51" s="43"/>
      <c r="F51" s="43"/>
      <c r="G51" s="43"/>
      <c r="H51" s="43"/>
    </row>
    <row r="52" spans="1:10" s="18" customFormat="1" ht="12.75" customHeight="1" x14ac:dyDescent="0.2">
      <c r="A52" s="3"/>
      <c r="B52" s="8" t="s">
        <v>80</v>
      </c>
      <c r="C52" s="8"/>
      <c r="D52" s="42">
        <v>0</v>
      </c>
      <c r="E52" s="42"/>
      <c r="F52" s="42">
        <v>5690743</v>
      </c>
      <c r="G52" s="42"/>
      <c r="H52" s="42">
        <v>5046721</v>
      </c>
      <c r="J52" s="27"/>
    </row>
    <row r="53" spans="1:10" ht="12.75" customHeight="1" x14ac:dyDescent="0.2">
      <c r="B53" s="8" t="s">
        <v>81</v>
      </c>
      <c r="C53" s="8"/>
      <c r="D53" s="45">
        <v>0</v>
      </c>
      <c r="E53" s="42"/>
      <c r="F53" s="45">
        <v>0</v>
      </c>
      <c r="G53" s="42"/>
      <c r="H53" s="45">
        <v>0</v>
      </c>
    </row>
    <row r="54" spans="1:10" ht="12.75" customHeight="1" x14ac:dyDescent="0.2">
      <c r="B54" s="8"/>
      <c r="C54" s="8"/>
      <c r="D54" s="42"/>
      <c r="E54" s="42"/>
      <c r="F54" s="42"/>
      <c r="G54" s="42"/>
      <c r="H54" s="42"/>
    </row>
    <row r="55" spans="1:10" ht="12.75" customHeight="1" thickBot="1" x14ac:dyDescent="0.25">
      <c r="A55" s="57" t="s">
        <v>82</v>
      </c>
      <c r="B55" s="16"/>
      <c r="C55" s="16"/>
      <c r="D55" s="70">
        <f>SUM(D50:D53)</f>
        <v>0</v>
      </c>
      <c r="E55" s="71"/>
      <c r="F55" s="70">
        <f>SUM(F50:F53)</f>
        <v>2963804</v>
      </c>
      <c r="G55" s="71"/>
      <c r="H55" s="70">
        <f>SUM(H50:H53)</f>
        <v>1749178</v>
      </c>
    </row>
    <row r="56" spans="1:10" ht="6" customHeight="1" thickTop="1" x14ac:dyDescent="0.2">
      <c r="A56" s="17"/>
      <c r="D56" s="27"/>
      <c r="E56" s="27"/>
      <c r="F56" s="27"/>
      <c r="G56" s="27"/>
      <c r="H56" s="27"/>
    </row>
    <row r="57" spans="1:10" ht="14.25" customHeight="1" x14ac:dyDescent="0.2">
      <c r="A57" s="17"/>
      <c r="D57" s="27"/>
      <c r="E57" s="27"/>
      <c r="F57" s="27"/>
      <c r="G57" s="27"/>
      <c r="H57" s="27"/>
    </row>
    <row r="58" spans="1:10" x14ac:dyDescent="0.2">
      <c r="A58" s="58" t="s">
        <v>83</v>
      </c>
      <c r="D58" s="27"/>
      <c r="E58" s="27"/>
      <c r="F58" s="27"/>
      <c r="G58" s="27"/>
      <c r="H58" s="27"/>
    </row>
    <row r="59" spans="1:10" ht="13.5" thickBot="1" x14ac:dyDescent="0.25">
      <c r="A59" s="56" t="s">
        <v>128</v>
      </c>
      <c r="B59" s="31"/>
      <c r="C59" s="31"/>
      <c r="D59" s="33"/>
      <c r="E59" s="33"/>
      <c r="F59" s="33"/>
      <c r="G59" s="33"/>
      <c r="H59" s="33"/>
      <c r="I59" s="31"/>
    </row>
    <row r="60" spans="1:10" ht="8.1" customHeight="1" x14ac:dyDescent="0.2">
      <c r="A60" s="7"/>
      <c r="D60" s="27"/>
      <c r="E60" s="27"/>
      <c r="F60" s="27"/>
      <c r="G60" s="27"/>
      <c r="H60" s="27"/>
    </row>
    <row r="61" spans="1:10" x14ac:dyDescent="0.2">
      <c r="A61" s="7"/>
      <c r="F61" s="29">
        <v>2019</v>
      </c>
      <c r="G61" s="30"/>
      <c r="H61" s="29">
        <v>2018</v>
      </c>
    </row>
    <row r="62" spans="1:10" x14ac:dyDescent="0.2">
      <c r="A62" s="7"/>
      <c r="F62" s="28" t="s">
        <v>22</v>
      </c>
      <c r="G62" s="28"/>
      <c r="H62" s="28" t="s">
        <v>22</v>
      </c>
    </row>
    <row r="63" spans="1:10" ht="12.75" customHeight="1" x14ac:dyDescent="0.2">
      <c r="A63" s="58" t="s">
        <v>84</v>
      </c>
      <c r="F63" s="28"/>
      <c r="G63" s="28"/>
      <c r="H63" s="28"/>
    </row>
    <row r="64" spans="1:10" ht="12.75" customHeight="1" x14ac:dyDescent="0.2">
      <c r="B64" s="14" t="s">
        <v>85</v>
      </c>
      <c r="C64" s="8"/>
      <c r="F64" s="22">
        <v>4935735</v>
      </c>
      <c r="G64" s="47"/>
      <c r="H64" s="22">
        <v>6666679</v>
      </c>
    </row>
    <row r="65" spans="1:8" ht="12.75" customHeight="1" x14ac:dyDescent="0.2">
      <c r="B65" s="8" t="s">
        <v>86</v>
      </c>
      <c r="C65" s="8"/>
      <c r="F65" s="22">
        <v>11957071</v>
      </c>
      <c r="G65" s="44"/>
      <c r="H65" s="22">
        <v>14737574</v>
      </c>
    </row>
    <row r="66" spans="1:8" ht="12.75" customHeight="1" x14ac:dyDescent="0.2">
      <c r="B66" s="8" t="s">
        <v>87</v>
      </c>
      <c r="C66" s="8"/>
      <c r="F66" s="22">
        <v>0</v>
      </c>
      <c r="G66" s="44"/>
      <c r="H66" s="22">
        <v>0</v>
      </c>
    </row>
    <row r="67" spans="1:8" ht="12.75" customHeight="1" x14ac:dyDescent="0.2">
      <c r="B67" s="14" t="s">
        <v>88</v>
      </c>
      <c r="C67" s="8"/>
      <c r="F67" s="23">
        <v>1501900</v>
      </c>
      <c r="G67" s="44"/>
      <c r="H67" s="23">
        <v>1388600</v>
      </c>
    </row>
    <row r="68" spans="1:8" s="18" customFormat="1" ht="12.75" customHeight="1" x14ac:dyDescent="0.2">
      <c r="B68" s="20"/>
      <c r="C68" s="20"/>
      <c r="F68" s="72">
        <f>SUM(F64:F67)</f>
        <v>18394706</v>
      </c>
      <c r="G68" s="73"/>
      <c r="H68" s="72">
        <f>SUM(H64:H67)</f>
        <v>22792853</v>
      </c>
    </row>
    <row r="69" spans="1:8" ht="8.1" customHeight="1" x14ac:dyDescent="0.2">
      <c r="A69" s="10"/>
      <c r="B69" s="10"/>
      <c r="C69" s="10"/>
      <c r="F69" s="47"/>
      <c r="G69" s="47"/>
      <c r="H69" s="47"/>
    </row>
    <row r="70" spans="1:8" ht="12.75" customHeight="1" x14ac:dyDescent="0.2">
      <c r="A70" s="11" t="s">
        <v>89</v>
      </c>
      <c r="F70" s="47"/>
      <c r="G70" s="47"/>
      <c r="H70" s="47"/>
    </row>
    <row r="71" spans="1:8" ht="12.75" customHeight="1" x14ac:dyDescent="0.2">
      <c r="B71" s="3" t="s">
        <v>90</v>
      </c>
      <c r="C71" s="8"/>
      <c r="F71" s="22">
        <v>10414497</v>
      </c>
      <c r="G71" s="47"/>
      <c r="H71" s="22">
        <v>8613592</v>
      </c>
    </row>
    <row r="72" spans="1:8" ht="12.75" customHeight="1" x14ac:dyDescent="0.2">
      <c r="B72" s="3" t="s">
        <v>91</v>
      </c>
      <c r="C72" s="8"/>
      <c r="F72" s="22">
        <v>1149540</v>
      </c>
      <c r="G72" s="47"/>
      <c r="H72" s="22">
        <v>874310</v>
      </c>
    </row>
    <row r="73" spans="1:8" ht="12.75" customHeight="1" x14ac:dyDescent="0.2">
      <c r="B73" s="3" t="s">
        <v>92</v>
      </c>
      <c r="C73" s="8"/>
      <c r="F73" s="23">
        <v>51615176</v>
      </c>
      <c r="G73" s="47"/>
      <c r="H73" s="23">
        <v>51313044</v>
      </c>
    </row>
    <row r="74" spans="1:8" ht="12.75" customHeight="1" x14ac:dyDescent="0.2">
      <c r="B74" s="8"/>
      <c r="C74" s="8"/>
      <c r="F74" s="72">
        <f>SUM(F71:F73)</f>
        <v>63179213</v>
      </c>
      <c r="G74" s="71"/>
      <c r="H74" s="72">
        <f>SUM(H71:H73)</f>
        <v>60800946</v>
      </c>
    </row>
    <row r="75" spans="1:8" ht="8.1" customHeight="1" x14ac:dyDescent="0.2">
      <c r="A75" s="10"/>
      <c r="B75" s="10"/>
      <c r="C75" s="10"/>
      <c r="F75" s="74"/>
      <c r="G75" s="74"/>
      <c r="H75" s="74"/>
    </row>
    <row r="76" spans="1:8" ht="13.5" thickBot="1" x14ac:dyDescent="0.25">
      <c r="A76" s="59" t="s">
        <v>93</v>
      </c>
      <c r="B76" s="8"/>
      <c r="C76" s="8"/>
      <c r="F76" s="75">
        <f>+F74-F68</f>
        <v>44784507</v>
      </c>
      <c r="G76" s="71"/>
      <c r="H76" s="75">
        <f>+H74-H68</f>
        <v>38008093</v>
      </c>
    </row>
    <row r="77" spans="1:8" ht="8.1" customHeight="1" x14ac:dyDescent="0.2">
      <c r="A77" s="8"/>
      <c r="B77" s="8"/>
      <c r="C77" s="8"/>
      <c r="F77" s="47"/>
      <c r="G77" s="47"/>
      <c r="H77" s="47"/>
    </row>
    <row r="78" spans="1:8" x14ac:dyDescent="0.2">
      <c r="A78" s="59" t="s">
        <v>94</v>
      </c>
      <c r="B78" s="8"/>
      <c r="C78" s="8"/>
      <c r="F78" s="47"/>
      <c r="G78" s="47"/>
      <c r="H78" s="47"/>
    </row>
    <row r="79" spans="1:8" ht="12.75" customHeight="1" x14ac:dyDescent="0.2">
      <c r="B79" s="14" t="s">
        <v>95</v>
      </c>
      <c r="C79" s="8"/>
      <c r="F79" s="22">
        <v>92420643</v>
      </c>
      <c r="G79" s="47"/>
      <c r="H79" s="22">
        <v>82859538</v>
      </c>
    </row>
    <row r="80" spans="1:8" ht="12.75" customHeight="1" x14ac:dyDescent="0.2">
      <c r="B80" s="8" t="s">
        <v>96</v>
      </c>
      <c r="C80" s="8"/>
      <c r="F80" s="22">
        <v>0</v>
      </c>
      <c r="G80" s="47"/>
      <c r="H80" s="22">
        <v>0</v>
      </c>
    </row>
    <row r="81" spans="1:8" ht="12.75" customHeight="1" x14ac:dyDescent="0.2">
      <c r="B81" s="8" t="s">
        <v>97</v>
      </c>
      <c r="C81" s="8"/>
      <c r="F81" s="22">
        <v>238436</v>
      </c>
      <c r="G81" s="47"/>
      <c r="H81" s="22">
        <v>244522</v>
      </c>
    </row>
    <row r="82" spans="1:8" ht="12.75" customHeight="1" x14ac:dyDescent="0.2">
      <c r="B82" s="8" t="s">
        <v>98</v>
      </c>
      <c r="C82" s="8"/>
      <c r="F82" s="23">
        <v>142705</v>
      </c>
      <c r="G82" s="47"/>
      <c r="H82" s="23">
        <v>229413</v>
      </c>
    </row>
    <row r="83" spans="1:8" ht="12.75" customHeight="1" thickBot="1" x14ac:dyDescent="0.25">
      <c r="B83" s="8"/>
      <c r="C83" s="8"/>
      <c r="F83" s="76">
        <f>SUM(F79:F82)</f>
        <v>92801784</v>
      </c>
      <c r="G83" s="77"/>
      <c r="H83" s="76">
        <f>SUM(H79:H82)</f>
        <v>83333473</v>
      </c>
    </row>
    <row r="84" spans="1:8" ht="8.1" customHeight="1" x14ac:dyDescent="0.2">
      <c r="B84" s="8"/>
      <c r="C84" s="8"/>
      <c r="F84" s="77"/>
      <c r="G84" s="77"/>
      <c r="H84" s="77"/>
    </row>
    <row r="85" spans="1:8" ht="13.5" thickBot="1" x14ac:dyDescent="0.25">
      <c r="A85" s="59" t="s">
        <v>99</v>
      </c>
      <c r="B85" s="8"/>
      <c r="C85" s="8"/>
      <c r="F85" s="78">
        <f>+F83-F76</f>
        <v>48017277</v>
      </c>
      <c r="G85" s="77"/>
      <c r="H85" s="78">
        <f>+H83-H76</f>
        <v>45325380</v>
      </c>
    </row>
    <row r="86" spans="1:8" ht="8.1" customHeight="1" thickTop="1" x14ac:dyDescent="0.2">
      <c r="A86" s="12"/>
      <c r="B86" s="8"/>
      <c r="C86" s="8"/>
      <c r="F86" s="47"/>
      <c r="G86" s="47"/>
      <c r="H86" s="47"/>
    </row>
    <row r="87" spans="1:8" x14ac:dyDescent="0.2">
      <c r="A87" s="12" t="s">
        <v>100</v>
      </c>
      <c r="B87" s="8"/>
      <c r="C87" s="8"/>
    </row>
    <row r="88" spans="1:8" x14ac:dyDescent="0.2">
      <c r="B88" s="14" t="s">
        <v>101</v>
      </c>
      <c r="C88" s="8"/>
      <c r="F88" s="22">
        <v>5830691</v>
      </c>
      <c r="G88" s="47"/>
      <c r="H88" s="22">
        <v>5887094</v>
      </c>
    </row>
    <row r="89" spans="1:8" x14ac:dyDescent="0.2">
      <c r="B89" s="14" t="s">
        <v>117</v>
      </c>
      <c r="C89" s="8"/>
      <c r="F89" s="22">
        <v>1665176</v>
      </c>
      <c r="G89" s="47"/>
      <c r="H89" s="22">
        <v>4150000</v>
      </c>
    </row>
    <row r="90" spans="1:8" x14ac:dyDescent="0.2">
      <c r="B90" s="21" t="s">
        <v>102</v>
      </c>
      <c r="C90" s="2"/>
      <c r="F90" s="22">
        <v>2804568</v>
      </c>
      <c r="G90" s="47"/>
      <c r="H90" s="22">
        <v>3523595</v>
      </c>
    </row>
    <row r="91" spans="1:8" x14ac:dyDescent="0.2">
      <c r="B91" s="2" t="s">
        <v>103</v>
      </c>
      <c r="C91" s="2"/>
      <c r="F91" s="22">
        <v>-249800</v>
      </c>
      <c r="G91" s="47"/>
      <c r="H91" s="22">
        <v>-299700</v>
      </c>
    </row>
    <row r="92" spans="1:8" x14ac:dyDescent="0.2">
      <c r="B92" s="21" t="s">
        <v>104</v>
      </c>
      <c r="C92" s="2"/>
      <c r="F92" s="22">
        <v>-3373396</v>
      </c>
      <c r="G92" s="47"/>
      <c r="H92" s="22">
        <v>-700709</v>
      </c>
    </row>
    <row r="93" spans="1:8" x14ac:dyDescent="0.2">
      <c r="B93" s="2" t="s">
        <v>105</v>
      </c>
      <c r="C93" s="2"/>
      <c r="F93" s="23">
        <v>41340038</v>
      </c>
      <c r="G93" s="47"/>
      <c r="H93" s="23">
        <v>32765100</v>
      </c>
    </row>
    <row r="94" spans="1:8" ht="13.5" thickBot="1" x14ac:dyDescent="0.25">
      <c r="B94" s="2"/>
      <c r="C94" s="2"/>
      <c r="F94" s="79">
        <f>SUM(F88:F93)</f>
        <v>48017277</v>
      </c>
      <c r="G94" s="71"/>
      <c r="H94" s="79">
        <f>SUM(H88:H93)</f>
        <v>45325380</v>
      </c>
    </row>
    <row r="95" spans="1:8" ht="13.5" thickTop="1" x14ac:dyDescent="0.2">
      <c r="B95" s="2"/>
      <c r="C95" s="2"/>
      <c r="F95" s="26"/>
      <c r="G95" s="26"/>
      <c r="H95" s="26"/>
    </row>
    <row r="96" spans="1:8" x14ac:dyDescent="0.2">
      <c r="A96" s="40" t="s">
        <v>106</v>
      </c>
      <c r="B96" s="2"/>
      <c r="C96" s="2"/>
      <c r="F96" s="26"/>
      <c r="G96" s="26"/>
      <c r="H96" s="26"/>
    </row>
    <row r="97" spans="1:9" ht="13.5" thickBot="1" x14ac:dyDescent="0.25">
      <c r="A97" s="32" t="s">
        <v>126</v>
      </c>
      <c r="B97" s="31"/>
      <c r="C97" s="31"/>
      <c r="D97" s="33"/>
      <c r="E97" s="33"/>
      <c r="F97" s="33"/>
      <c r="G97" s="33"/>
      <c r="H97" s="33"/>
      <c r="I97" s="31"/>
    </row>
    <row r="98" spans="1:9" ht="8.1" customHeight="1" x14ac:dyDescent="0.2">
      <c r="A98" s="1"/>
      <c r="D98" s="27"/>
      <c r="E98" s="27"/>
      <c r="F98" s="27"/>
      <c r="G98" s="27"/>
      <c r="H98" s="27"/>
    </row>
    <row r="99" spans="1:9" x14ac:dyDescent="0.2">
      <c r="A99" s="1"/>
      <c r="D99" s="4"/>
      <c r="E99" s="4"/>
      <c r="F99" s="53">
        <v>2019</v>
      </c>
      <c r="G99" s="4"/>
      <c r="H99" s="53">
        <v>2018</v>
      </c>
    </row>
    <row r="100" spans="1:9" x14ac:dyDescent="0.2">
      <c r="A100" s="5"/>
      <c r="B100" s="5"/>
      <c r="C100" s="5"/>
      <c r="D100" s="6"/>
      <c r="E100" s="6"/>
      <c r="F100" s="6" t="s">
        <v>64</v>
      </c>
      <c r="G100" s="6"/>
      <c r="H100" s="6" t="s">
        <v>64</v>
      </c>
    </row>
    <row r="101" spans="1:9" x14ac:dyDescent="0.2">
      <c r="A101" s="5"/>
      <c r="B101" s="5"/>
      <c r="C101" s="5"/>
      <c r="D101" s="6"/>
      <c r="E101" s="6"/>
      <c r="F101" s="6" t="s">
        <v>22</v>
      </c>
      <c r="G101" s="6"/>
      <c r="H101" s="6" t="s">
        <v>22</v>
      </c>
    </row>
    <row r="102" spans="1:9" x14ac:dyDescent="0.2">
      <c r="A102" s="90" t="s">
        <v>65</v>
      </c>
      <c r="B102" s="83"/>
      <c r="C102" s="2"/>
      <c r="D102" s="24"/>
      <c r="E102" s="24"/>
      <c r="F102" s="24"/>
      <c r="G102" s="24"/>
      <c r="H102" s="24"/>
    </row>
    <row r="103" spans="1:9" x14ac:dyDescent="0.2">
      <c r="B103" s="21" t="s">
        <v>107</v>
      </c>
      <c r="C103" s="2"/>
      <c r="D103" s="24"/>
      <c r="E103" s="24"/>
      <c r="F103" s="42">
        <v>0</v>
      </c>
      <c r="G103" s="42"/>
      <c r="H103" s="42">
        <v>4375386</v>
      </c>
    </row>
    <row r="104" spans="1:9" x14ac:dyDescent="0.2">
      <c r="B104" s="21" t="s">
        <v>119</v>
      </c>
      <c r="C104" s="2"/>
      <c r="D104" s="24"/>
      <c r="E104" s="24"/>
      <c r="F104" s="42">
        <v>60000</v>
      </c>
      <c r="G104" s="42"/>
      <c r="H104" s="42">
        <v>300000</v>
      </c>
    </row>
    <row r="105" spans="1:9" x14ac:dyDescent="0.2">
      <c r="B105" s="3" t="s">
        <v>155</v>
      </c>
      <c r="C105" s="2"/>
      <c r="D105" s="24"/>
      <c r="E105" s="24"/>
      <c r="F105" s="45">
        <f>102165-F104</f>
        <v>42165</v>
      </c>
      <c r="G105" s="42"/>
      <c r="H105" s="45">
        <v>0</v>
      </c>
    </row>
    <row r="106" spans="1:9" ht="13.5" thickBot="1" x14ac:dyDescent="0.25">
      <c r="B106" s="21"/>
      <c r="C106" s="2"/>
      <c r="D106" s="24"/>
      <c r="E106" s="24"/>
      <c r="F106" s="68">
        <f>SUM(F103:F105)</f>
        <v>102165</v>
      </c>
      <c r="G106" s="80"/>
      <c r="H106" s="68">
        <f>SUM(H103:H105)</f>
        <v>4675386</v>
      </c>
    </row>
    <row r="107" spans="1:9" ht="8.1" customHeight="1" x14ac:dyDescent="0.2">
      <c r="B107" s="2"/>
      <c r="C107" s="2"/>
      <c r="F107" s="46"/>
      <c r="G107" s="46"/>
      <c r="H107" s="46"/>
    </row>
    <row r="108" spans="1:9" x14ac:dyDescent="0.2">
      <c r="A108" s="57" t="s">
        <v>108</v>
      </c>
      <c r="B108" s="9"/>
      <c r="C108" s="9"/>
      <c r="D108" s="25"/>
      <c r="E108" s="25"/>
      <c r="F108" s="44"/>
      <c r="G108" s="44"/>
      <c r="H108" s="44"/>
    </row>
    <row r="109" spans="1:9" x14ac:dyDescent="0.2">
      <c r="B109" s="14" t="s">
        <v>109</v>
      </c>
      <c r="C109" s="8"/>
      <c r="D109" s="24"/>
      <c r="E109" s="24"/>
      <c r="F109" s="42">
        <v>0</v>
      </c>
      <c r="G109" s="42"/>
      <c r="H109" s="42">
        <f>2337233+1167271</f>
        <v>3504504</v>
      </c>
    </row>
    <row r="110" spans="1:9" x14ac:dyDescent="0.2">
      <c r="B110" s="14" t="s">
        <v>110</v>
      </c>
      <c r="C110" s="8"/>
      <c r="D110" s="24"/>
      <c r="E110" s="24"/>
      <c r="F110" s="42">
        <v>2425178</v>
      </c>
      <c r="G110" s="42"/>
      <c r="H110" s="42">
        <v>1728858</v>
      </c>
    </row>
    <row r="111" spans="1:9" x14ac:dyDescent="0.2">
      <c r="B111" s="14" t="s">
        <v>111</v>
      </c>
      <c r="C111" s="8"/>
      <c r="D111" s="24"/>
      <c r="E111" s="24"/>
      <c r="F111" s="42">
        <v>2627898</v>
      </c>
      <c r="G111" s="42"/>
      <c r="H111" s="42">
        <v>1403042</v>
      </c>
    </row>
    <row r="112" spans="1:9" x14ac:dyDescent="0.2">
      <c r="B112" s="14" t="s">
        <v>112</v>
      </c>
      <c r="C112" s="8"/>
      <c r="D112" s="24"/>
      <c r="E112" s="24"/>
      <c r="F112" s="42">
        <f>741706+8791116</f>
        <v>9532822</v>
      </c>
      <c r="G112" s="42"/>
      <c r="H112" s="42">
        <v>1061170</v>
      </c>
    </row>
    <row r="113" spans="1:9" x14ac:dyDescent="0.2">
      <c r="B113" s="14" t="s">
        <v>113</v>
      </c>
      <c r="C113" s="8"/>
      <c r="D113" s="24"/>
      <c r="E113" s="24"/>
      <c r="F113" s="42">
        <f>293583</f>
        <v>293583</v>
      </c>
      <c r="G113" s="42"/>
      <c r="H113" s="42">
        <v>1422709</v>
      </c>
    </row>
    <row r="114" spans="1:9" x14ac:dyDescent="0.2">
      <c r="B114" s="14" t="s">
        <v>114</v>
      </c>
      <c r="C114" s="8"/>
      <c r="D114" s="24"/>
      <c r="E114" s="24"/>
      <c r="F114" s="42">
        <v>372033</v>
      </c>
      <c r="G114" s="42"/>
      <c r="H114" s="42">
        <v>190951</v>
      </c>
    </row>
    <row r="115" spans="1:9" x14ac:dyDescent="0.2">
      <c r="B115" s="14" t="s">
        <v>115</v>
      </c>
      <c r="C115" s="8"/>
      <c r="D115" s="24"/>
      <c r="E115" s="24"/>
      <c r="F115" s="45">
        <v>334</v>
      </c>
      <c r="G115" s="42"/>
      <c r="H115" s="45">
        <v>159677</v>
      </c>
    </row>
    <row r="116" spans="1:9" ht="13.5" thickBot="1" x14ac:dyDescent="0.25">
      <c r="B116" s="2"/>
      <c r="C116" s="2"/>
      <c r="F116" s="81">
        <f>SUM(F109:F115)</f>
        <v>15251848</v>
      </c>
      <c r="G116" s="71"/>
      <c r="H116" s="81">
        <f>SUM(H109:H115)</f>
        <v>9470911</v>
      </c>
    </row>
    <row r="117" spans="1:9" x14ac:dyDescent="0.2">
      <c r="B117" s="2"/>
      <c r="C117" s="2"/>
      <c r="F117" s="26"/>
      <c r="G117" s="26"/>
      <c r="H117" s="26"/>
    </row>
    <row r="118" spans="1:9" x14ac:dyDescent="0.2">
      <c r="A118" s="40" t="s">
        <v>47</v>
      </c>
      <c r="B118" s="2"/>
      <c r="C118" s="2"/>
      <c r="F118" s="26"/>
      <c r="G118" s="26"/>
      <c r="H118" s="26"/>
    </row>
    <row r="119" spans="1:9" x14ac:dyDescent="0.2">
      <c r="B119" s="2"/>
      <c r="C119" s="2"/>
      <c r="F119" s="26"/>
      <c r="G119" s="26"/>
      <c r="H119" s="26"/>
    </row>
    <row r="120" spans="1:9" ht="54" customHeight="1" x14ac:dyDescent="0.2">
      <c r="A120" s="85" t="s">
        <v>118</v>
      </c>
      <c r="B120" s="85"/>
      <c r="C120" s="85"/>
      <c r="D120" s="85"/>
      <c r="E120" s="85"/>
      <c r="F120" s="85"/>
      <c r="G120" s="85"/>
      <c r="H120" s="85"/>
      <c r="I120" s="85"/>
    </row>
    <row r="121" spans="1:9" x14ac:dyDescent="0.2">
      <c r="A121" s="10"/>
      <c r="B121" s="10"/>
      <c r="C121" s="10"/>
      <c r="D121" s="10"/>
      <c r="E121" s="10"/>
      <c r="F121" s="10"/>
      <c r="G121" s="10"/>
      <c r="H121" s="10"/>
      <c r="I121" s="10"/>
    </row>
    <row r="122" spans="1:9" ht="15" x14ac:dyDescent="0.2">
      <c r="A122" s="86" t="s">
        <v>48</v>
      </c>
      <c r="B122" s="86"/>
      <c r="C122" s="86"/>
      <c r="D122" s="86"/>
      <c r="E122" s="86"/>
      <c r="F122" s="86"/>
      <c r="G122" s="86"/>
      <c r="H122" s="86"/>
      <c r="I122" s="86"/>
    </row>
    <row r="123" spans="1:9" ht="15" x14ac:dyDescent="0.2">
      <c r="A123" s="82" t="s">
        <v>116</v>
      </c>
      <c r="B123" s="82"/>
      <c r="C123" s="82"/>
      <c r="D123" s="82"/>
      <c r="E123" s="82"/>
      <c r="F123" s="82"/>
      <c r="G123" s="82"/>
      <c r="H123" s="82"/>
      <c r="I123" s="41"/>
    </row>
    <row r="125" spans="1:9" x14ac:dyDescent="0.2">
      <c r="A125" s="3" t="s">
        <v>130</v>
      </c>
    </row>
  </sheetData>
  <mergeCells count="17">
    <mergeCell ref="D27:F27"/>
    <mergeCell ref="A4:I4"/>
    <mergeCell ref="A6:I6"/>
    <mergeCell ref="A8:B8"/>
    <mergeCell ref="B10:I10"/>
    <mergeCell ref="B12:I12"/>
    <mergeCell ref="B14:I14"/>
    <mergeCell ref="B16:I16"/>
    <mergeCell ref="B18:I18"/>
    <mergeCell ref="B20:I20"/>
    <mergeCell ref="B21:H21"/>
    <mergeCell ref="A22:H22"/>
    <mergeCell ref="A30:B30"/>
    <mergeCell ref="A102:B102"/>
    <mergeCell ref="A120:I120"/>
    <mergeCell ref="A122:I122"/>
    <mergeCell ref="A123:H123"/>
  </mergeCells>
  <printOptions horizontalCentered="1"/>
  <pageMargins left="0.31496062992125984" right="0.31496062992125984" top="0.19685039370078741" bottom="0.19685039370078741" header="0.31496062992125984" footer="0.15748031496062992"/>
  <pageSetup scale="84" fitToHeight="2" orientation="portrait" r:id="rId1"/>
  <headerFooter>
    <oddFooter>&amp;R&amp;"Arial,Regular"&amp;9&amp;P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1"/>
  <sheetViews>
    <sheetView workbookViewId="0">
      <selection activeCell="J9" sqref="J9"/>
    </sheetView>
  </sheetViews>
  <sheetFormatPr defaultRowHeight="12.75" x14ac:dyDescent="0.2"/>
  <cols>
    <col min="2" max="2" width="33.1640625" bestFit="1" customWidth="1"/>
    <col min="3" max="3" width="1.83203125" customWidth="1"/>
    <col min="4" max="4" width="12.5" bestFit="1" customWidth="1"/>
    <col min="5" max="5" width="1.83203125" customWidth="1"/>
    <col min="6" max="6" width="12.5" bestFit="1" customWidth="1"/>
    <col min="7" max="7" width="1.83203125" customWidth="1"/>
    <col min="8" max="8" width="12.5" bestFit="1" customWidth="1"/>
    <col min="9" max="9" width="1.83203125" customWidth="1"/>
    <col min="10" max="10" width="9.6640625" bestFit="1" customWidth="1"/>
  </cols>
  <sheetData>
    <row r="3" spans="1:12" x14ac:dyDescent="0.2">
      <c r="A3" s="1"/>
      <c r="B3" s="3"/>
      <c r="C3" s="3"/>
      <c r="D3" s="87">
        <v>2019</v>
      </c>
      <c r="E3" s="87"/>
      <c r="F3" s="87"/>
      <c r="G3" s="4"/>
      <c r="H3" s="61">
        <v>2018</v>
      </c>
    </row>
    <row r="4" spans="1:12" x14ac:dyDescent="0.2">
      <c r="A4" s="5"/>
      <c r="B4" s="5"/>
      <c r="C4" s="5"/>
      <c r="D4" s="6" t="s">
        <v>20</v>
      </c>
      <c r="E4" s="6"/>
      <c r="F4" s="6" t="s">
        <v>21</v>
      </c>
      <c r="G4" s="6"/>
      <c r="H4" s="6" t="s">
        <v>21</v>
      </c>
    </row>
    <row r="5" spans="1:12" x14ac:dyDescent="0.2">
      <c r="A5" s="5"/>
      <c r="B5" s="5"/>
      <c r="C5" s="5"/>
      <c r="D5" s="6" t="s">
        <v>22</v>
      </c>
      <c r="E5" s="6"/>
      <c r="F5" s="6" t="s">
        <v>22</v>
      </c>
      <c r="G5" s="6"/>
      <c r="H5" s="6" t="s">
        <v>22</v>
      </c>
    </row>
    <row r="6" spans="1:12" x14ac:dyDescent="0.2">
      <c r="A6" s="5"/>
      <c r="B6" s="5"/>
      <c r="C6" s="5"/>
      <c r="D6" s="5"/>
      <c r="E6" s="5"/>
      <c r="F6" s="5"/>
      <c r="G6" s="5"/>
      <c r="H6" s="5"/>
    </row>
    <row r="7" spans="1:12" x14ac:dyDescent="0.2">
      <c r="A7" s="83" t="s">
        <v>19</v>
      </c>
      <c r="B7" s="83"/>
      <c r="C7" s="2"/>
      <c r="D7" s="2"/>
      <c r="E7" s="2"/>
      <c r="F7" s="2"/>
      <c r="G7" s="2"/>
      <c r="H7" s="2"/>
    </row>
    <row r="8" spans="1:12" x14ac:dyDescent="0.2">
      <c r="A8" s="83" t="s">
        <v>131</v>
      </c>
      <c r="B8" s="83"/>
      <c r="C8" s="2"/>
      <c r="D8" s="24"/>
      <c r="E8" s="24"/>
      <c r="F8" s="24"/>
      <c r="G8" s="24"/>
      <c r="H8" s="24"/>
    </row>
    <row r="9" spans="1:12" x14ac:dyDescent="0.2">
      <c r="A9" s="3"/>
      <c r="B9" s="2" t="s">
        <v>0</v>
      </c>
      <c r="C9" s="2"/>
      <c r="D9" s="24">
        <v>63417980</v>
      </c>
      <c r="E9" s="24"/>
      <c r="F9" s="24">
        <v>63485182</v>
      </c>
      <c r="G9" s="24"/>
      <c r="H9" s="24">
        <v>61894425</v>
      </c>
      <c r="J9" s="66">
        <f>+F9-H9</f>
        <v>1590757</v>
      </c>
      <c r="K9">
        <f>+J9/H9</f>
        <v>2.5701135441519977E-2</v>
      </c>
      <c r="L9" s="67">
        <f>+F9/H9-1</f>
        <v>2.5701135441519973E-2</v>
      </c>
    </row>
    <row r="10" spans="1:12" x14ac:dyDescent="0.2">
      <c r="A10" s="3"/>
      <c r="B10" s="2" t="s">
        <v>1</v>
      </c>
      <c r="C10" s="2"/>
      <c r="D10" s="24">
        <v>1462800</v>
      </c>
      <c r="E10" s="24"/>
      <c r="F10" s="24">
        <v>1590031</v>
      </c>
      <c r="G10" s="24"/>
      <c r="H10" s="24">
        <v>1497169</v>
      </c>
      <c r="J10" s="66"/>
      <c r="L10" s="67"/>
    </row>
    <row r="11" spans="1:12" x14ac:dyDescent="0.2">
      <c r="A11" s="3"/>
      <c r="B11" s="21" t="s">
        <v>132</v>
      </c>
      <c r="C11" s="2"/>
      <c r="D11" s="24">
        <v>811400</v>
      </c>
      <c r="E11" s="24"/>
      <c r="F11" s="24">
        <v>1088323</v>
      </c>
      <c r="G11" s="24"/>
      <c r="H11" s="24">
        <f>5450943-4675386</f>
        <v>775557</v>
      </c>
      <c r="J11" s="66"/>
      <c r="L11" s="67"/>
    </row>
    <row r="12" spans="1:12" x14ac:dyDescent="0.2">
      <c r="A12" s="3"/>
      <c r="B12" s="2" t="s">
        <v>133</v>
      </c>
      <c r="C12" s="2"/>
      <c r="D12" s="24">
        <v>2498880</v>
      </c>
      <c r="E12" s="24"/>
      <c r="F12" s="24">
        <v>2189486</v>
      </c>
      <c r="G12" s="24"/>
      <c r="H12" s="24">
        <v>2636273</v>
      </c>
      <c r="J12" s="66"/>
      <c r="L12" s="67"/>
    </row>
    <row r="13" spans="1:12" x14ac:dyDescent="0.2">
      <c r="A13" s="3"/>
      <c r="B13" s="2" t="s">
        <v>134</v>
      </c>
      <c r="C13" s="2"/>
      <c r="D13" s="24">
        <v>3141300</v>
      </c>
      <c r="E13" s="24"/>
      <c r="F13" s="24">
        <v>5056467</v>
      </c>
      <c r="G13" s="24"/>
      <c r="H13" s="24">
        <v>4125295</v>
      </c>
      <c r="J13" s="66"/>
      <c r="L13" s="67"/>
    </row>
    <row r="14" spans="1:12" x14ac:dyDescent="0.2">
      <c r="A14" s="3"/>
      <c r="B14" s="2" t="s">
        <v>135</v>
      </c>
      <c r="C14" s="2"/>
      <c r="D14" s="24">
        <v>475000</v>
      </c>
      <c r="E14" s="24"/>
      <c r="F14" s="24">
        <v>529353</v>
      </c>
      <c r="G14" s="24"/>
      <c r="H14" s="24">
        <v>644001</v>
      </c>
      <c r="J14" s="66"/>
      <c r="L14" s="67"/>
    </row>
    <row r="15" spans="1:12" x14ac:dyDescent="0.2">
      <c r="A15" s="3"/>
      <c r="B15" s="2" t="s">
        <v>136</v>
      </c>
      <c r="C15" s="2"/>
      <c r="D15" s="24">
        <v>0</v>
      </c>
      <c r="E15" s="24"/>
      <c r="F15" s="24">
        <v>0</v>
      </c>
      <c r="G15" s="24"/>
      <c r="H15" s="24">
        <v>0</v>
      </c>
      <c r="J15" s="66"/>
      <c r="L15" s="67"/>
    </row>
    <row r="16" spans="1:12" x14ac:dyDescent="0.2">
      <c r="A16" s="3"/>
      <c r="B16" s="2" t="s">
        <v>137</v>
      </c>
      <c r="C16" s="2"/>
      <c r="D16" s="24">
        <v>611000</v>
      </c>
      <c r="E16" s="24"/>
      <c r="F16" s="24">
        <v>825892</v>
      </c>
      <c r="G16" s="24"/>
      <c r="H16" s="24">
        <v>640104</v>
      </c>
      <c r="J16" s="66"/>
      <c r="L16" s="67"/>
    </row>
    <row r="17" spans="1:12" x14ac:dyDescent="0.2">
      <c r="A17" s="3"/>
      <c r="B17" s="2" t="s">
        <v>138</v>
      </c>
      <c r="C17" s="2"/>
      <c r="D17" s="62">
        <v>374650</v>
      </c>
      <c r="E17" s="24"/>
      <c r="F17" s="62">
        <f>511670-102165</f>
        <v>409505</v>
      </c>
      <c r="G17" s="24"/>
      <c r="H17" s="62">
        <v>971366</v>
      </c>
      <c r="J17" s="66"/>
      <c r="L17" s="67"/>
    </row>
    <row r="18" spans="1:12" ht="13.5" thickBot="1" x14ac:dyDescent="0.25">
      <c r="A18" s="18"/>
      <c r="B18" s="19"/>
      <c r="C18" s="19"/>
      <c r="D18" s="63">
        <f>SUM(D9:D17)</f>
        <v>72793010</v>
      </c>
      <c r="E18" s="64"/>
      <c r="F18" s="63">
        <f>SUM(F9:F17)</f>
        <v>75174239</v>
      </c>
      <c r="G18" s="64"/>
      <c r="H18" s="63">
        <f>SUM(H9:H17)</f>
        <v>73184190</v>
      </c>
      <c r="J18" s="66">
        <f>+F18-H18</f>
        <v>1990049</v>
      </c>
      <c r="K18">
        <f>+J18/H18</f>
        <v>2.719233484718489E-2</v>
      </c>
      <c r="L18" s="67">
        <f>+F18/H18-1</f>
        <v>2.7192334847184974E-2</v>
      </c>
    </row>
    <row r="19" spans="1:12" x14ac:dyDescent="0.2">
      <c r="A19" s="5"/>
      <c r="B19" s="5"/>
      <c r="C19" s="5"/>
      <c r="D19" s="24"/>
      <c r="E19" s="24"/>
      <c r="F19" s="24"/>
      <c r="G19" s="24"/>
      <c r="H19" s="24"/>
      <c r="L19" s="67"/>
    </row>
    <row r="20" spans="1:12" x14ac:dyDescent="0.2">
      <c r="A20" s="13" t="s">
        <v>32</v>
      </c>
      <c r="B20" s="9"/>
      <c r="C20" s="9"/>
      <c r="D20" s="25"/>
      <c r="E20" s="25"/>
      <c r="F20" s="25"/>
      <c r="G20" s="25"/>
      <c r="H20" s="25"/>
      <c r="L20" s="67"/>
    </row>
    <row r="21" spans="1:12" x14ac:dyDescent="0.2">
      <c r="A21" s="3"/>
      <c r="B21" s="8" t="s">
        <v>2</v>
      </c>
      <c r="C21" s="8"/>
      <c r="D21" s="24">
        <v>10528807</v>
      </c>
      <c r="E21" s="24"/>
      <c r="F21" s="24">
        <v>10980329</v>
      </c>
      <c r="G21" s="24"/>
      <c r="H21" s="24">
        <v>11106860</v>
      </c>
      <c r="J21" s="66">
        <f t="shared" ref="J21:J27" si="0">+F21-H21</f>
        <v>-126531</v>
      </c>
      <c r="L21" s="67"/>
    </row>
    <row r="22" spans="1:12" x14ac:dyDescent="0.2">
      <c r="A22" s="3"/>
      <c r="B22" s="8" t="s">
        <v>3</v>
      </c>
      <c r="C22" s="8"/>
      <c r="D22" s="24">
        <v>14115560</v>
      </c>
      <c r="E22" s="24"/>
      <c r="F22" s="24">
        <v>13924067</v>
      </c>
      <c r="G22" s="24"/>
      <c r="H22" s="24">
        <v>13642240</v>
      </c>
      <c r="J22" s="66">
        <f t="shared" si="0"/>
        <v>281827</v>
      </c>
      <c r="L22" s="67"/>
    </row>
    <row r="23" spans="1:12" x14ac:dyDescent="0.2">
      <c r="A23" s="3"/>
      <c r="B23" s="8" t="s">
        <v>4</v>
      </c>
      <c r="C23" s="8"/>
      <c r="D23" s="24">
        <v>13667316</v>
      </c>
      <c r="E23" s="24"/>
      <c r="F23" s="24">
        <v>16807031</v>
      </c>
      <c r="G23" s="24"/>
      <c r="H23" s="24">
        <v>16720065</v>
      </c>
      <c r="J23" s="66">
        <f t="shared" si="0"/>
        <v>86966</v>
      </c>
      <c r="L23" s="67"/>
    </row>
    <row r="24" spans="1:12" x14ac:dyDescent="0.2">
      <c r="A24" s="3"/>
      <c r="B24" s="8" t="s">
        <v>5</v>
      </c>
      <c r="C24" s="8"/>
      <c r="D24" s="24">
        <v>9396117</v>
      </c>
      <c r="E24" s="24"/>
      <c r="F24" s="24">
        <v>9453335</v>
      </c>
      <c r="G24" s="24"/>
      <c r="H24" s="24">
        <v>9130499</v>
      </c>
      <c r="J24" s="66">
        <f t="shared" si="0"/>
        <v>322836</v>
      </c>
      <c r="L24" s="67"/>
    </row>
    <row r="25" spans="1:12" x14ac:dyDescent="0.2">
      <c r="A25" s="3"/>
      <c r="B25" s="8" t="s">
        <v>6</v>
      </c>
      <c r="C25" s="8"/>
      <c r="D25" s="24">
        <v>358442</v>
      </c>
      <c r="E25" s="24"/>
      <c r="F25" s="24">
        <v>359360</v>
      </c>
      <c r="G25" s="24"/>
      <c r="H25" s="24">
        <v>352418</v>
      </c>
      <c r="J25" s="66">
        <f t="shared" si="0"/>
        <v>6942</v>
      </c>
      <c r="L25" s="67"/>
    </row>
    <row r="26" spans="1:12" x14ac:dyDescent="0.2">
      <c r="A26" s="3"/>
      <c r="B26" s="8" t="s">
        <v>7</v>
      </c>
      <c r="C26" s="8"/>
      <c r="D26" s="24">
        <v>1526663</v>
      </c>
      <c r="E26" s="24"/>
      <c r="F26" s="24">
        <v>1425400</v>
      </c>
      <c r="G26" s="24"/>
      <c r="H26" s="24">
        <v>1124267</v>
      </c>
      <c r="J26" s="66">
        <f t="shared" si="0"/>
        <v>301133</v>
      </c>
      <c r="L26" s="67"/>
    </row>
    <row r="27" spans="1:12" x14ac:dyDescent="0.2">
      <c r="A27" s="3"/>
      <c r="B27" s="8" t="s">
        <v>8</v>
      </c>
      <c r="C27" s="8"/>
      <c r="D27" s="24">
        <v>17274825</v>
      </c>
      <c r="E27" s="24"/>
      <c r="F27" s="24">
        <v>18244295</v>
      </c>
      <c r="G27" s="24"/>
      <c r="H27" s="24">
        <v>17552327</v>
      </c>
      <c r="J27" s="66">
        <f t="shared" si="0"/>
        <v>691968</v>
      </c>
      <c r="L27" s="67"/>
    </row>
    <row r="28" spans="1:12" x14ac:dyDescent="0.2">
      <c r="A28" s="3"/>
      <c r="B28" s="8"/>
      <c r="C28" s="8"/>
      <c r="D28" s="24"/>
      <c r="E28" s="24"/>
      <c r="F28" s="24">
        <f>SUM(F21:F27)</f>
        <v>71193817</v>
      </c>
      <c r="G28" s="24"/>
      <c r="H28" s="24">
        <f>SUM(H21:H27)</f>
        <v>69628676</v>
      </c>
      <c r="J28" s="66">
        <f>+F28-H28</f>
        <v>1565141</v>
      </c>
      <c r="K28">
        <f>+J28/H28</f>
        <v>2.247839668816911E-2</v>
      </c>
      <c r="L28" s="67">
        <f>+F28/H28-1</f>
        <v>2.24783966881692E-2</v>
      </c>
    </row>
    <row r="29" spans="1:12" x14ac:dyDescent="0.2">
      <c r="A29" s="3"/>
      <c r="B29" s="8"/>
      <c r="C29" s="8"/>
      <c r="D29" s="24"/>
      <c r="E29" s="24"/>
      <c r="F29" s="24"/>
      <c r="G29" s="24"/>
      <c r="H29" s="24"/>
      <c r="L29" s="67"/>
    </row>
    <row r="30" spans="1:12" x14ac:dyDescent="0.2">
      <c r="A30" s="3"/>
      <c r="B30" s="8" t="s">
        <v>9</v>
      </c>
      <c r="C30" s="8"/>
      <c r="D30" s="24">
        <v>1326830</v>
      </c>
      <c r="E30" s="24"/>
      <c r="F30" s="24">
        <v>1390690</v>
      </c>
      <c r="G30" s="24"/>
      <c r="H30" s="24">
        <v>1373170</v>
      </c>
      <c r="J30" s="66"/>
      <c r="L30" s="67"/>
    </row>
    <row r="31" spans="1:12" x14ac:dyDescent="0.2">
      <c r="A31" s="3"/>
      <c r="B31" s="8" t="s">
        <v>23</v>
      </c>
      <c r="C31" s="8"/>
      <c r="D31" s="42">
        <v>4346830</v>
      </c>
      <c r="E31" s="42"/>
      <c r="F31" s="42">
        <v>4851833</v>
      </c>
      <c r="G31" s="42"/>
      <c r="H31" s="42">
        <v>5116477</v>
      </c>
      <c r="J31" s="66"/>
      <c r="L31" s="67"/>
    </row>
    <row r="32" spans="1:12" x14ac:dyDescent="0.2">
      <c r="A32" s="3"/>
      <c r="B32" s="8"/>
      <c r="C32" s="8"/>
      <c r="D32" s="42"/>
      <c r="E32" s="42"/>
      <c r="F32" s="42">
        <f>SUM(F30:F31)</f>
        <v>6242523</v>
      </c>
      <c r="G32" s="42"/>
      <c r="H32" s="42">
        <f>SUM(H30:H31)</f>
        <v>6489647</v>
      </c>
      <c r="J32" s="66">
        <f>+F32-H32</f>
        <v>-247124</v>
      </c>
      <c r="K32">
        <f>+J32/H32</f>
        <v>-3.8079729143973472E-2</v>
      </c>
      <c r="L32" s="67">
        <f>+F32/H32-1</f>
        <v>-3.8079729143973506E-2</v>
      </c>
    </row>
    <row r="33" spans="1:12" x14ac:dyDescent="0.2">
      <c r="A33" s="3"/>
      <c r="B33" s="8"/>
      <c r="C33" s="8"/>
      <c r="D33" s="42"/>
      <c r="E33" s="42"/>
      <c r="F33" s="42"/>
      <c r="G33" s="42"/>
      <c r="H33" s="42"/>
      <c r="J33" s="66"/>
      <c r="L33" s="67"/>
    </row>
    <row r="34" spans="1:12" x14ac:dyDescent="0.2">
      <c r="A34" s="3"/>
      <c r="B34" s="8" t="s">
        <v>41</v>
      </c>
      <c r="C34" s="8"/>
      <c r="D34" s="42">
        <v>251620</v>
      </c>
      <c r="E34" s="42"/>
      <c r="F34" s="42">
        <v>464838</v>
      </c>
      <c r="G34" s="42"/>
      <c r="H34" s="42">
        <v>363410</v>
      </c>
      <c r="J34" s="66">
        <f>+F34-H34</f>
        <v>101428</v>
      </c>
      <c r="K34">
        <f>+J34/H34</f>
        <v>0.27910074021078118</v>
      </c>
      <c r="L34" s="67">
        <f>+F34/H34-1</f>
        <v>0.27910074021078124</v>
      </c>
    </row>
    <row r="35" spans="1:12" x14ac:dyDescent="0.2">
      <c r="A35" s="3"/>
      <c r="B35" s="8"/>
      <c r="C35" s="8"/>
      <c r="D35" s="42"/>
      <c r="E35" s="42"/>
      <c r="F35" s="42"/>
      <c r="G35" s="42"/>
      <c r="H35" s="42"/>
      <c r="J35" s="66"/>
    </row>
    <row r="36" spans="1:12" x14ac:dyDescent="0.2">
      <c r="A36" s="3"/>
      <c r="B36" s="8"/>
      <c r="C36" s="8"/>
      <c r="D36" s="24"/>
      <c r="E36" s="24"/>
      <c r="F36" s="24"/>
      <c r="G36" s="24"/>
      <c r="H36" s="24"/>
      <c r="J36" s="66"/>
    </row>
    <row r="37" spans="1:12" ht="13.5" thickBot="1" x14ac:dyDescent="0.25">
      <c r="A37" s="3"/>
      <c r="B37" s="8"/>
      <c r="C37" s="8"/>
      <c r="D37" s="63">
        <f>SUM(D21:D30)</f>
        <v>68194560</v>
      </c>
      <c r="E37" s="64"/>
      <c r="F37" s="63">
        <f>+F28+F32+F34</f>
        <v>77901178</v>
      </c>
      <c r="G37" s="64"/>
      <c r="H37" s="63">
        <f>+H28+H32+H34</f>
        <v>76481733</v>
      </c>
      <c r="J37" s="66">
        <f>+F37-H37</f>
        <v>1419445</v>
      </c>
      <c r="K37">
        <f>+J37/H37</f>
        <v>1.8559268263442723E-2</v>
      </c>
      <c r="L37">
        <f>+F37/H37</f>
        <v>1.0185592682634428</v>
      </c>
    </row>
    <row r="38" spans="1:12" x14ac:dyDescent="0.2">
      <c r="A38" s="3"/>
      <c r="B38" s="8"/>
      <c r="C38" s="8"/>
      <c r="D38" s="64"/>
      <c r="E38" s="64"/>
      <c r="F38" s="64"/>
      <c r="G38" s="64"/>
      <c r="H38" s="64"/>
      <c r="J38" s="66"/>
    </row>
    <row r="39" spans="1:12" x14ac:dyDescent="0.2">
      <c r="A39" s="3"/>
      <c r="B39" s="8"/>
      <c r="C39" s="8"/>
      <c r="D39" s="64"/>
      <c r="E39" s="64"/>
      <c r="F39" s="22">
        <v>5690743</v>
      </c>
      <c r="G39" s="22"/>
      <c r="H39" s="22">
        <v>5046721</v>
      </c>
      <c r="J39" s="66"/>
    </row>
    <row r="40" spans="1:12" x14ac:dyDescent="0.2">
      <c r="A40" s="3"/>
      <c r="B40" s="8"/>
      <c r="C40" s="8"/>
      <c r="D40" s="24"/>
      <c r="E40" s="24"/>
      <c r="F40" s="24"/>
      <c r="G40" s="24"/>
      <c r="H40" s="24"/>
    </row>
    <row r="41" spans="1:12" ht="13.5" thickBot="1" x14ac:dyDescent="0.25">
      <c r="A41" s="13" t="s">
        <v>33</v>
      </c>
      <c r="B41" s="16"/>
      <c r="C41" s="16"/>
      <c r="D41" s="65">
        <f>+D18-D37</f>
        <v>4598450</v>
      </c>
      <c r="E41" s="26"/>
      <c r="F41" s="65">
        <f>+F18-F37+F39</f>
        <v>2963804</v>
      </c>
      <c r="G41" s="26"/>
      <c r="H41" s="65">
        <f>+H18-H37+H39</f>
        <v>1749178</v>
      </c>
    </row>
  </sheetData>
  <mergeCells count="3">
    <mergeCell ref="D3:F3"/>
    <mergeCell ref="A7:B7"/>
    <mergeCell ref="A8:B8"/>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Mayor Message</vt:lpstr>
      <vt:lpstr>Mayor Report (FR)</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Marino</dc:creator>
  <cp:lastModifiedBy>Angelo Marino</cp:lastModifiedBy>
  <cp:lastPrinted>2020-05-06T21:52:29Z</cp:lastPrinted>
  <dcterms:created xsi:type="dcterms:W3CDTF">2018-05-29T14:32:09Z</dcterms:created>
  <dcterms:modified xsi:type="dcterms:W3CDTF">2020-05-06T21:53:00Z</dcterms:modified>
</cp:coreProperties>
</file>